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<sst xmlns="http://schemas.openxmlformats.org/spreadsheetml/2006/main" count="1132" uniqueCount="647">
  <si>
    <t>Dział</t>
  </si>
  <si>
    <t>Rozdział</t>
  </si>
  <si>
    <t>Paragraf</t>
  </si>
  <si>
    <t>Treść</t>
  </si>
  <si>
    <t>010</t>
  </si>
  <si>
    <t>Rolnictwo i łowiectwo</t>
  </si>
  <si>
    <t>486 987,33</t>
  </si>
  <si>
    <t>01010</t>
  </si>
  <si>
    <t>Infrastruktura wodociągowa i sanitacyjna wsi</t>
  </si>
  <si>
    <t>155 805,00</t>
  </si>
  <si>
    <t>6050</t>
  </si>
  <si>
    <t>Wydatki inwestycyjne jednostek budżetowych</t>
  </si>
  <si>
    <t>01030</t>
  </si>
  <si>
    <t>Izby rolnicze</t>
  </si>
  <si>
    <t>18 000,00</t>
  </si>
  <si>
    <t>2850</t>
  </si>
  <si>
    <t>Wpłaty gmin na rzecz izb rolniczych w wysokości 2% uzyskanych wpływów z podatku rolnego</t>
  </si>
  <si>
    <t>01095</t>
  </si>
  <si>
    <t>Pozostała działalność</t>
  </si>
  <si>
    <t>313 182,33</t>
  </si>
  <si>
    <t>4300</t>
  </si>
  <si>
    <t>Zakup usług pozostałych</t>
  </si>
  <si>
    <t>6 140,83</t>
  </si>
  <si>
    <t>4430</t>
  </si>
  <si>
    <t>Różne opłaty i składki</t>
  </si>
  <si>
    <t>307 041,50</t>
  </si>
  <si>
    <t>150</t>
  </si>
  <si>
    <t>Przetwórstwo przemysłowe</t>
  </si>
  <si>
    <t>24 855,00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</si>
  <si>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</si>
  <si>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</si>
  <si>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</si>
  <si>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</si>
  <si>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600</t>
  </si>
  <si>
    <t>Transport i łączność</t>
  </si>
  <si>
    <t>1 441 837,89</t>
  </si>
  <si>
    <t>60014</t>
  </si>
  <si>
    <t>Drogi publiczne powiatowe</t>
  </si>
  <si>
    <t>20 000,00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</si>
  <si>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</si>
  <si>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</si>
  <si>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</si>
  <si>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</si>
  <si>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911 837,89</t>
  </si>
  <si>
    <t>4210</t>
  </si>
  <si>
    <t>Zakup materiałów i wyposażenia</t>
  </si>
  <si>
    <t>8 000,00</t>
  </si>
  <si>
    <t>4270</t>
  </si>
  <si>
    <t>Zakup usług remontowych</t>
  </si>
  <si>
    <t>166 837,89</t>
  </si>
  <si>
    <t>21 000,00</t>
  </si>
  <si>
    <t>1 000,00</t>
  </si>
  <si>
    <t>715 000,00</t>
  </si>
  <si>
    <t>60078</t>
  </si>
  <si>
    <t>Usuwanie skutków klęsk żywiołowych</t>
  </si>
  <si>
    <t>510 000,00</t>
  </si>
  <si>
    <t>700</t>
  </si>
  <si>
    <t>Gospodarka mieszkaniowa</t>
  </si>
  <si>
    <t>1 073 015,11</t>
  </si>
  <si>
    <t>70005</t>
  </si>
  <si>
    <t>Gospodarka gruntami i nieruchomościami</t>
  </si>
  <si>
    <t>65 000,00</t>
  </si>
  <si>
    <t>4590</t>
  </si>
  <si>
    <t>Kary i odszkodowania wypłacane na rzecz osób fizycznych</t>
  </si>
  <si>
    <t>7 500,00</t>
  </si>
  <si>
    <t>0,00</t>
  </si>
  <si>
    <t>6057</t>
  </si>
  <si>
    <t>300 515,00</t>
  </si>
  <si>
    <t>6059</t>
  </si>
  <si>
    <t>700 000,11</t>
  </si>
  <si>
    <t>750</t>
  </si>
  <si>
    <t>Administracja publiczna</t>
  </si>
  <si>
    <t>2 125 314,00</t>
  </si>
  <si>
    <t>75011</t>
  </si>
  <si>
    <t>Urzędy wojewódzkie</t>
  </si>
  <si>
    <t>40 627,00</t>
  </si>
  <si>
    <t>4010</t>
  </si>
  <si>
    <t>Wynagrodzenia osobowe pracowników</t>
  </si>
  <si>
    <t>31 100,00</t>
  </si>
  <si>
    <t>4040</t>
  </si>
  <si>
    <t>Dodatkowe wynagrodzenie roczne</t>
  </si>
  <si>
    <t>2 600,00</t>
  </si>
  <si>
    <t>4110</t>
  </si>
  <si>
    <t>Składki na ubezpieczenia społeczne</t>
  </si>
  <si>
    <t>6 099,00</t>
  </si>
  <si>
    <t>4120</t>
  </si>
  <si>
    <t>Składki na Fundusz Pracy</t>
  </si>
  <si>
    <t>828,00</t>
  </si>
  <si>
    <t>75022</t>
  </si>
  <si>
    <t>Rady gmin (miast i miast na prawach powiatu)</t>
  </si>
  <si>
    <t>3030</t>
  </si>
  <si>
    <t xml:space="preserve">Różne wydatki na rzecz osób fizycznych </t>
  </si>
  <si>
    <t>63 000,00</t>
  </si>
  <si>
    <t>2 000,00</t>
  </si>
  <si>
    <t>Strona 1 z 8</t>
  </si>
  <si>
    <t>BeSTia</t>
  </si>
  <si>
    <t>75023</t>
  </si>
  <si>
    <t>Urzędy gmin (miast i miast na prawach powiatu)</t>
  </si>
  <si>
    <t>1 995 917,00</t>
  </si>
  <si>
    <t>3020</t>
  </si>
  <si>
    <t>Wydatki osobowe niezaliczone do wynagrodzeń</t>
  </si>
  <si>
    <t>3 000,00</t>
  </si>
  <si>
    <t>45 000,00</t>
  </si>
  <si>
    <t>1 070 000,00</t>
  </si>
  <si>
    <t>80 000,00</t>
  </si>
  <si>
    <t>4100</t>
  </si>
  <si>
    <t>Wynagrodzenia agencyjno-prowizyjne</t>
  </si>
  <si>
    <t>50 000,00</t>
  </si>
  <si>
    <t>179 000,00</t>
  </si>
  <si>
    <t>25 526,00</t>
  </si>
  <si>
    <t>4170</t>
  </si>
  <si>
    <t>Wynagrodzenia bezosobowe</t>
  </si>
  <si>
    <t>14 000,00</t>
  </si>
  <si>
    <t>4260</t>
  </si>
  <si>
    <t>Zakup energii</t>
  </si>
  <si>
    <t>107 000,00</t>
  </si>
  <si>
    <t>93 000,00</t>
  </si>
  <si>
    <t>4280</t>
  </si>
  <si>
    <t>Zakup usług zdrowotnych</t>
  </si>
  <si>
    <t>850,00</t>
  </si>
  <si>
    <t>173 148,00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</si>
  <si>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</si>
  <si>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</si>
  <si>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</si>
  <si>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</si>
  <si>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3 600,00</t>
  </si>
  <si>
    <t>4370</t>
  </si>
  <si>
    <t>Opłata z tytułu zakupu usług telekomunikacyjnych świadczonych w stacjonarnej publicznej sieci telefonicznej.</t>
  </si>
  <si>
    <t>9 000,00</t>
  </si>
  <si>
    <t>4410</t>
  </si>
  <si>
    <t>Podróże służbowe krajowe</t>
  </si>
  <si>
    <t>15 000,00</t>
  </si>
  <si>
    <t>4440</t>
  </si>
  <si>
    <t>Odpisy na zakładowy fundusz świadczeń socjalnych</t>
  </si>
  <si>
    <t>23 793,00</t>
  </si>
  <si>
    <t>4700</t>
  </si>
  <si>
    <t xml:space="preserve">Szkolenia pracowników niebędących członkami korpusu służby cywilnej </t>
  </si>
  <si>
    <t>6 000,00</t>
  </si>
  <si>
    <t>75075</t>
  </si>
  <si>
    <t>Promocja jednostek samorządu terytorialnego</t>
  </si>
  <si>
    <t>10 000,00</t>
  </si>
  <si>
    <t>5 000,00</t>
  </si>
  <si>
    <t>75095</t>
  </si>
  <si>
    <t>13 770,00</t>
  </si>
  <si>
    <t>751</t>
  </si>
  <si>
    <t>Urzędy naczelnych organów władzy państwowej, kontroli i ochrony prawa oraz sądownictwa</t>
  </si>
  <si>
    <t>4 811,00</t>
  </si>
  <si>
    <t>75101</t>
  </si>
  <si>
    <t>Urzędy naczelnych organów władzy państwowej, kontroli i ochrony prawa</t>
  </si>
  <si>
    <t>986,00</t>
  </si>
  <si>
    <t>75109</t>
  </si>
  <si>
    <t>Wybory do rad gmin, rad powiatów i sejmików województw, wybory wójtów, burmistrzów i prezydentów miast oraz referenda gminne, powiatowe i wojewódzkie</t>
  </si>
  <si>
    <t>3 825,00</t>
  </si>
  <si>
    <t>1 470,00</t>
  </si>
  <si>
    <t>38,65</t>
  </si>
  <si>
    <t>5,51</t>
  </si>
  <si>
    <t>224,84</t>
  </si>
  <si>
    <t>2 086,00</t>
  </si>
  <si>
    <t>754</t>
  </si>
  <si>
    <t>Bezpieczeństwo publiczne i ochrona przeciwpożarowa</t>
  </si>
  <si>
    <t>386 729,00</t>
  </si>
  <si>
    <t>75412</t>
  </si>
  <si>
    <t>Ochotnicze straże pożarne</t>
  </si>
  <si>
    <t>386 529,00</t>
  </si>
  <si>
    <t>70 000,00</t>
  </si>
  <si>
    <t>Strona 2 z 8</t>
  </si>
  <si>
    <t>5 500,00</t>
  </si>
  <si>
    <t>200,00</t>
  </si>
  <si>
    <t>26 000,00</t>
  </si>
  <si>
    <t>30 000,00</t>
  </si>
  <si>
    <t>13 000,00</t>
  </si>
  <si>
    <t>500,00</t>
  </si>
  <si>
    <t>3 829,00</t>
  </si>
  <si>
    <t>6060</t>
  </si>
  <si>
    <t>Wydatki na zakupy inwestycyjne jednostek budżetowych</t>
  </si>
  <si>
    <t>130 000,00</t>
  </si>
  <si>
    <t>75414</t>
  </si>
  <si>
    <t>Obrona cywilna</t>
  </si>
  <si>
    <t>757</t>
  </si>
  <si>
    <t>Obsługa długu publicznego</t>
  </si>
  <si>
    <t>125 000,00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</si>
  <si>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</si>
  <si>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</si>
  <si>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</si>
  <si>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</si>
  <si>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</si>
  <si>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</si>
  <si>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100 000,00</t>
  </si>
  <si>
    <t>75818</t>
  </si>
  <si>
    <t>Rezerwy ogólne i celowe</t>
  </si>
  <si>
    <t>4810</t>
  </si>
  <si>
    <t>Rezerwy</t>
  </si>
  <si>
    <t>801</t>
  </si>
  <si>
    <t>Oświata i wychowanie</t>
  </si>
  <si>
    <t>5 899 123,04</t>
  </si>
  <si>
    <t>80101</t>
  </si>
  <si>
    <t>Szkoły podstawowe</t>
  </si>
  <si>
    <t>3 240 733,00</t>
  </si>
  <si>
    <t>156 000,00</t>
  </si>
  <si>
    <t>2 009 400,00</t>
  </si>
  <si>
    <t>179 500,00</t>
  </si>
  <si>
    <t>350 200,00</t>
  </si>
  <si>
    <t>59 000,00</t>
  </si>
  <si>
    <t>12 900,00</t>
  </si>
  <si>
    <t>46 460,00</t>
  </si>
  <si>
    <t>4240</t>
  </si>
  <si>
    <t>Zakup pomocy naukowych, dydaktycznych i książek</t>
  </si>
  <si>
    <t>1 600,00</t>
  </si>
  <si>
    <t>185 500,00</t>
  </si>
  <si>
    <t>69 600,00</t>
  </si>
  <si>
    <t>33 850,00</t>
  </si>
  <si>
    <t>6 400,00</t>
  </si>
  <si>
    <t>3 800,00</t>
  </si>
  <si>
    <t>107 483,00</t>
  </si>
  <si>
    <t>2 040,00</t>
  </si>
  <si>
    <t>Strona 3 z 8</t>
  </si>
  <si>
    <t>80103</t>
  </si>
  <si>
    <t>Oddziały przedszkolne w szkołach podstawowych</t>
  </si>
  <si>
    <t>225 226,00</t>
  </si>
  <si>
    <t>12 800,00</t>
  </si>
  <si>
    <t>158 500,00</t>
  </si>
  <si>
    <t>4 500,00</t>
  </si>
  <si>
    <t>900,00</t>
  </si>
  <si>
    <t>150,00</t>
  </si>
  <si>
    <t>300,00</t>
  </si>
  <si>
    <t>8 076,00</t>
  </si>
  <si>
    <t>80104</t>
  </si>
  <si>
    <t xml:space="preserve">Przedszkola </t>
  </si>
  <si>
    <t>457 926,00</t>
  </si>
  <si>
    <t>12 000,00</t>
  </si>
  <si>
    <t>149 600,00</t>
  </si>
  <si>
    <t>4017</t>
  </si>
  <si>
    <t>52 496,64</t>
  </si>
  <si>
    <t>4019</t>
  </si>
  <si>
    <t>6 640,31</t>
  </si>
  <si>
    <t>30 030,00</t>
  </si>
  <si>
    <t>4117</t>
  </si>
  <si>
    <t>12 491,87</t>
  </si>
  <si>
    <t>4119</t>
  </si>
  <si>
    <t>1 585,76</t>
  </si>
  <si>
    <t>4 639,00</t>
  </si>
  <si>
    <t>4127</t>
  </si>
  <si>
    <t>1 785,79</t>
  </si>
  <si>
    <t>4129</t>
  </si>
  <si>
    <t>226,65</t>
  </si>
  <si>
    <t>4177</t>
  </si>
  <si>
    <t>21 287,14</t>
  </si>
  <si>
    <t>4179</t>
  </si>
  <si>
    <t>2 715,84</t>
  </si>
  <si>
    <t>4217</t>
  </si>
  <si>
    <t>30 231,74</t>
  </si>
  <si>
    <t>4219</t>
  </si>
  <si>
    <t>3 868,26</t>
  </si>
  <si>
    <t>4247</t>
  </si>
  <si>
    <t>27 188,57</t>
  </si>
  <si>
    <t>4249</t>
  </si>
  <si>
    <t>6 301,43</t>
  </si>
  <si>
    <t>4307</t>
  </si>
  <si>
    <t>31 981,43</t>
  </si>
  <si>
    <t>4309</t>
  </si>
  <si>
    <t>1 938,57</t>
  </si>
  <si>
    <t>13 717,00</t>
  </si>
  <si>
    <t>6067</t>
  </si>
  <si>
    <t>6069</t>
  </si>
  <si>
    <t>675,00</t>
  </si>
  <si>
    <t>80110</t>
  </si>
  <si>
    <t>Gimnazja</t>
  </si>
  <si>
    <t>1 520 901,00</t>
  </si>
  <si>
    <t>73 000,00</t>
  </si>
  <si>
    <t>885 000,00</t>
  </si>
  <si>
    <t>Strona 4 z 8</t>
  </si>
  <si>
    <t>163 000,00</t>
  </si>
  <si>
    <t>26 500,00</t>
  </si>
  <si>
    <t>4140</t>
  </si>
  <si>
    <t>Wpłaty na Państwowy Fundusz Rehabilitacji Osób Niepełnosprawnych</t>
  </si>
  <si>
    <t>175 500,00</t>
  </si>
  <si>
    <t>4 000,00</t>
  </si>
  <si>
    <t>56 401,00</t>
  </si>
  <si>
    <t>80113</t>
  </si>
  <si>
    <t>Dowożenie uczniów do szkół</t>
  </si>
  <si>
    <t>240 000,00</t>
  </si>
  <si>
    <t>80146</t>
  </si>
  <si>
    <t>Dokształcanie i doskonalenie nauczycieli</t>
  </si>
  <si>
    <t>16 083,00</t>
  </si>
  <si>
    <t>1 200,00</t>
  </si>
  <si>
    <t>14 883,00</t>
  </si>
  <si>
    <t>80148</t>
  </si>
  <si>
    <t>Stołówki szkolne i przedszkolne</t>
  </si>
  <si>
    <t>104 771,00</t>
  </si>
  <si>
    <t>800,00</t>
  </si>
  <si>
    <t>46 000,00</t>
  </si>
  <si>
    <t>8 270,00</t>
  </si>
  <si>
    <t>1 211,00</t>
  </si>
  <si>
    <t>4220</t>
  </si>
  <si>
    <t>Zakup środków żywności</t>
  </si>
  <si>
    <t>43 650,00</t>
  </si>
  <si>
    <t>1 240,00</t>
  </si>
  <si>
    <t>80195</t>
  </si>
  <si>
    <t>93 483,04</t>
  </si>
  <si>
    <t>39 746,00</t>
  </si>
  <si>
    <t>7 014,00</t>
  </si>
  <si>
    <t>11 743,63</t>
  </si>
  <si>
    <t>2 072,41</t>
  </si>
  <si>
    <t>Strona 5 z 8</t>
  </si>
  <si>
    <t>5 100,00</t>
  </si>
  <si>
    <t>26 907,00</t>
  </si>
  <si>
    <t>851</t>
  </si>
  <si>
    <t>Ochrona zdrowia</t>
  </si>
  <si>
    <t>196 138,14</t>
  </si>
  <si>
    <t>85121</t>
  </si>
  <si>
    <t>Lecznictwo ambulatoryjne</t>
  </si>
  <si>
    <t>109 573,14</t>
  </si>
  <si>
    <t>85154</t>
  </si>
  <si>
    <t>Przeciwdziałanie alkoholizmowi</t>
  </si>
  <si>
    <t>86 565,00</t>
  </si>
  <si>
    <t>3110</t>
  </si>
  <si>
    <t>Świadczenia społeczne</t>
  </si>
  <si>
    <t>13 990,00</t>
  </si>
  <si>
    <t>48 575,00</t>
  </si>
  <si>
    <t>852</t>
  </si>
  <si>
    <t>Pomoc społeczna</t>
  </si>
  <si>
    <t>2 107 120,00</t>
  </si>
  <si>
    <t>85202</t>
  </si>
  <si>
    <t>Domy pomocy społecznej</t>
  </si>
  <si>
    <t>104 140,00</t>
  </si>
  <si>
    <t>4330</t>
  </si>
  <si>
    <t>Zakup usług przez jednostki samorządu terytorialnego od innych jednostek samorządu terytorialnego</t>
  </si>
  <si>
    <t>85204</t>
  </si>
  <si>
    <t>Rodziny zastępcze</t>
  </si>
  <si>
    <t>85212</t>
  </si>
  <si>
    <t>Świadczenia rodzinne, świadczenia z funduszu alimentacyjneego oraz składki na ubezpieczenia emerytalne i rentowe z ubezpieczenia społecznego</t>
  </si>
  <si>
    <t>1 636 588,00</t>
  </si>
  <si>
    <t>1 544 990,00</t>
  </si>
  <si>
    <t>50 850,00</t>
  </si>
  <si>
    <t>4 600,00</t>
  </si>
  <si>
    <t>22 350,00</t>
  </si>
  <si>
    <t>3 454,00</t>
  </si>
  <si>
    <t>6 660,00</t>
  </si>
  <si>
    <t>550,00</t>
  </si>
  <si>
    <t>1 094,00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</si>
  <si>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</si>
  <si>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</si>
  <si>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13 778,00</t>
  </si>
  <si>
    <t>4130</t>
  </si>
  <si>
    <t>Składki na ubezpieczenie zdrowotne</t>
  </si>
  <si>
    <t>85214</t>
  </si>
  <si>
    <t>Zasiłki i pomoc w naturze oraz składki na ubezpieczenia emerytalne i rentowe</t>
  </si>
  <si>
    <t>40 558,00</t>
  </si>
  <si>
    <t>85216</t>
  </si>
  <si>
    <t>Zasiłki stałe</t>
  </si>
  <si>
    <t>117 698,00</t>
  </si>
  <si>
    <t>85219</t>
  </si>
  <si>
    <t>Ośrodki pomocy społecznej</t>
  </si>
  <si>
    <t>152 488,00</t>
  </si>
  <si>
    <t>4 750,00</t>
  </si>
  <si>
    <t>101 750,00</t>
  </si>
  <si>
    <t>19 400,00</t>
  </si>
  <si>
    <t>Strona 6 z 8</t>
  </si>
  <si>
    <t>1 700,00</t>
  </si>
  <si>
    <t>4 961,00</t>
  </si>
  <si>
    <t>6 250,00</t>
  </si>
  <si>
    <t>995,00</t>
  </si>
  <si>
    <t>3 282,00</t>
  </si>
  <si>
    <t>85295</t>
  </si>
  <si>
    <t>40 870,00</t>
  </si>
  <si>
    <t>37 700,00</t>
  </si>
  <si>
    <t>2 490,00</t>
  </si>
  <si>
    <t>680,00</t>
  </si>
  <si>
    <t>853</t>
  </si>
  <si>
    <t>Pozostałe zadania w zakresie polityki społecznej</t>
  </si>
  <si>
    <t>119 842,00</t>
  </si>
  <si>
    <t>85395</t>
  </si>
  <si>
    <t>3119</t>
  </si>
  <si>
    <t>12 442,00</t>
  </si>
  <si>
    <t>17 614,16</t>
  </si>
  <si>
    <t>932,52</t>
  </si>
  <si>
    <t>3 633,61</t>
  </si>
  <si>
    <t>192,37</t>
  </si>
  <si>
    <t>489,41</t>
  </si>
  <si>
    <t>25,91</t>
  </si>
  <si>
    <t>5 210,87</t>
  </si>
  <si>
    <t>275,87</t>
  </si>
  <si>
    <t>2 234,69</t>
  </si>
  <si>
    <t>118,31</t>
  </si>
  <si>
    <t>69 546,42</t>
  </si>
  <si>
    <t>3 681,86</t>
  </si>
  <si>
    <t>4417</t>
  </si>
  <si>
    <t>3 270,84</t>
  </si>
  <si>
    <t>4419</t>
  </si>
  <si>
    <t>173,16</t>
  </si>
  <si>
    <t>854</t>
  </si>
  <si>
    <t>Edukacyjna opieka wychowawcza</t>
  </si>
  <si>
    <t>53 336,00</t>
  </si>
  <si>
    <t>85415</t>
  </si>
  <si>
    <t>Pomoc materialna dla uczniów</t>
  </si>
  <si>
    <t>3240</t>
  </si>
  <si>
    <t>Stypendia dla uczniów</t>
  </si>
  <si>
    <t>36 206,00</t>
  </si>
  <si>
    <t>3260</t>
  </si>
  <si>
    <t>Inne formy pomocy dla uczniów</t>
  </si>
  <si>
    <t>17 130,00</t>
  </si>
  <si>
    <t>900</t>
  </si>
  <si>
    <t>Gospodarka komunalna i ochrona środowiska</t>
  </si>
  <si>
    <t>442 460,00</t>
  </si>
  <si>
    <t>90003</t>
  </si>
  <si>
    <t>Oczyszczanie miast i wsi</t>
  </si>
  <si>
    <t>29 800,00</t>
  </si>
  <si>
    <t>90015</t>
  </si>
  <si>
    <t>Oświetlenie ulic, placów i dróg</t>
  </si>
  <si>
    <t>368 800,00</t>
  </si>
  <si>
    <t>200 000,00</t>
  </si>
  <si>
    <t>40 000,00</t>
  </si>
  <si>
    <t>118 800,00</t>
  </si>
  <si>
    <t>90017</t>
  </si>
  <si>
    <t>Zakłady gospodarki komunalnej</t>
  </si>
  <si>
    <t>28 160,00</t>
  </si>
  <si>
    <t>Strona 7 z 8</t>
  </si>
  <si>
    <t>2650</t>
  </si>
  <si>
    <t>Dotacja przedmiotowa z budżetu dla samorządowego zakładu budżetowego</t>
  </si>
  <si>
    <t>90019</t>
  </si>
  <si>
    <t>Wpływy i wydatki związane z gromadzeniem środków z opłat i kar za korzystanie ze środowiska</t>
  </si>
  <si>
    <t>90095</t>
  </si>
  <si>
    <t>10 700,00</t>
  </si>
  <si>
    <t>9 500,00</t>
  </si>
  <si>
    <t>921</t>
  </si>
  <si>
    <t>Kultura i ochrona dziedzictwa narodowego</t>
  </si>
  <si>
    <t>189 000,00</t>
  </si>
  <si>
    <t>92109</t>
  </si>
  <si>
    <t>Domy i ośrodki kultury, świetlice i kluby</t>
  </si>
  <si>
    <t>92116</t>
  </si>
  <si>
    <t>Biblioteki</t>
  </si>
  <si>
    <t>89 000,00</t>
  </si>
  <si>
    <t>2480</t>
  </si>
  <si>
    <t>Dotacja podmiotowa z budżetu dla samorządowej instytucji kultury</t>
  </si>
  <si>
    <t>926</t>
  </si>
  <si>
    <t>Kultura fizyczna</t>
  </si>
  <si>
    <t>934 266,62</t>
  </si>
  <si>
    <t>92601</t>
  </si>
  <si>
    <t>Obiekty sportowe</t>
  </si>
  <si>
    <t>909 266,62</t>
  </si>
  <si>
    <t>92695</t>
  </si>
  <si>
    <t>25 000,00</t>
  </si>
  <si>
    <t>2820</t>
  </si>
  <si>
    <t>Dotacja celowa z budżetu na finansowanie lub dofinansowanie zadań zleconych do realizacji stowarzyszeniom</t>
  </si>
  <si>
    <t>15 709 835,13</t>
  </si>
  <si>
    <t>Strona 8 z 8</t>
  </si>
  <si>
    <r>
      <t xml:space="preserve">   </t>
    </r>
    <r>
      <rPr>
        <b/>
        <sz val="12"/>
        <color indexed="8"/>
        <rFont val="Arial"/>
        <family val="2"/>
      </rPr>
      <t xml:space="preserve"> Sprawozdanie z wykonania budżetu za 2012r.  </t>
    </r>
    <r>
      <rPr>
        <b/>
        <sz val="10"/>
        <color indexed="8"/>
        <rFont val="Arial"/>
        <family val="2"/>
      </rPr>
      <t xml:space="preserve">                                                               </t>
    </r>
    <r>
      <rPr>
        <b/>
        <i/>
        <sz val="14"/>
        <color indexed="8"/>
        <rFont val="Arial"/>
        <family val="2"/>
      </rPr>
      <t xml:space="preserve">WYDATKI </t>
    </r>
  </si>
  <si>
    <t xml:space="preserve">Plan </t>
  </si>
  <si>
    <t>Wykonanie</t>
  </si>
  <si>
    <t>% wykonania</t>
  </si>
  <si>
    <t>154032,82</t>
  </si>
  <si>
    <t>17488,24</t>
  </si>
  <si>
    <t>6140,83</t>
  </si>
  <si>
    <t>307041,50</t>
  </si>
  <si>
    <t>5831,26</t>
  </si>
  <si>
    <t>20000,00</t>
  </si>
  <si>
    <t>7351,74</t>
  </si>
  <si>
    <t>164933,64</t>
  </si>
  <si>
    <t>20873,63</t>
  </si>
  <si>
    <t>504,00</t>
  </si>
  <si>
    <t>680240,93</t>
  </si>
  <si>
    <t>508017,41</t>
  </si>
  <si>
    <t>64655,10</t>
  </si>
  <si>
    <t>5072,00</t>
  </si>
  <si>
    <t>689083,17</t>
  </si>
  <si>
    <t>31100,00</t>
  </si>
  <si>
    <t>2600,00</t>
  </si>
  <si>
    <t>6099,00</t>
  </si>
  <si>
    <t>58800,00</t>
  </si>
  <si>
    <t>1384,63</t>
  </si>
  <si>
    <t>2145,00</t>
  </si>
  <si>
    <t>44916,67</t>
  </si>
  <si>
    <t>986055,26</t>
  </si>
  <si>
    <t>70250,55</t>
  </si>
  <si>
    <t>37385,47</t>
  </si>
  <si>
    <t>159332,13</t>
  </si>
  <si>
    <t>23146,92</t>
  </si>
  <si>
    <t>8202,98</t>
  </si>
  <si>
    <t>78903,68</t>
  </si>
  <si>
    <t>105719,59</t>
  </si>
  <si>
    <t>62772,04</t>
  </si>
  <si>
    <t>760,00</t>
  </si>
  <si>
    <t>172663,14</t>
  </si>
  <si>
    <t>2164,80</t>
  </si>
  <si>
    <t>2875,16</t>
  </si>
  <si>
    <t>8512,73</t>
  </si>
  <si>
    <t>14723,07</t>
  </si>
  <si>
    <t>6069,00</t>
  </si>
  <si>
    <t>23793,00</t>
  </si>
  <si>
    <t>5285,00</t>
  </si>
  <si>
    <t>3170,26</t>
  </si>
  <si>
    <t>2545,00</t>
  </si>
  <si>
    <t>3777,09</t>
  </si>
  <si>
    <t>1470,00</t>
  </si>
  <si>
    <t>1350,00</t>
  </si>
  <si>
    <t>777,50</t>
  </si>
  <si>
    <t>69545,27</t>
  </si>
  <si>
    <t>5207,09</t>
  </si>
  <si>
    <t>13832,84</t>
  </si>
  <si>
    <t>44,12</t>
  </si>
  <si>
    <t>25271,53</t>
  </si>
  <si>
    <t>30859,89</t>
  </si>
  <si>
    <t>26125,26</t>
  </si>
  <si>
    <t>4733,20</t>
  </si>
  <si>
    <t>240,00</t>
  </si>
  <si>
    <t>5347,07</t>
  </si>
  <si>
    <t>7023,00</t>
  </si>
  <si>
    <t>3829,00</t>
  </si>
  <si>
    <t>127288,80</t>
  </si>
  <si>
    <t>122598,18</t>
  </si>
  <si>
    <t>137087,26</t>
  </si>
  <si>
    <t>1967953,32</t>
  </si>
  <si>
    <t>167090,80</t>
  </si>
  <si>
    <t>342552,42</t>
  </si>
  <si>
    <t>47230,21</t>
  </si>
  <si>
    <t>8436,00</t>
  </si>
  <si>
    <t>44907,46</t>
  </si>
  <si>
    <t>80,87</t>
  </si>
  <si>
    <t>170717,33</t>
  </si>
  <si>
    <t>58664,35</t>
  </si>
  <si>
    <t>60,00</t>
  </si>
  <si>
    <t>29759,28</t>
  </si>
  <si>
    <t>3748,85</t>
  </si>
  <si>
    <t>2057,66</t>
  </si>
  <si>
    <t>6543,00</t>
  </si>
  <si>
    <t>100972,00</t>
  </si>
  <si>
    <t>570,00</t>
  </si>
  <si>
    <t>11024,80</t>
  </si>
  <si>
    <t>155575,08</t>
  </si>
  <si>
    <t>13056,22</t>
  </si>
  <si>
    <t>20273,46</t>
  </si>
  <si>
    <t>3753,25</t>
  </si>
  <si>
    <t>7484,00</t>
  </si>
  <si>
    <t>10805,60</t>
  </si>
  <si>
    <t>130526,98</t>
  </si>
  <si>
    <t>13815,88</t>
  </si>
  <si>
    <t>6640,31</t>
  </si>
  <si>
    <t>10453,59</t>
  </si>
  <si>
    <t>25854,49</t>
  </si>
  <si>
    <t>2886,41</t>
  </si>
  <si>
    <t>1585,76</t>
  </si>
  <si>
    <t>3097,93</t>
  </si>
  <si>
    <t>411,77</t>
  </si>
  <si>
    <t>4645,36</t>
  </si>
  <si>
    <t>2715,84</t>
  </si>
  <si>
    <t>1396,04</t>
  </si>
  <si>
    <t>18116,64</t>
  </si>
  <si>
    <t>3868,26</t>
  </si>
  <si>
    <t>13851,44</t>
  </si>
  <si>
    <t>6301,43</t>
  </si>
  <si>
    <t>1813,11</t>
  </si>
  <si>
    <t>683,01</t>
  </si>
  <si>
    <t>14145,07</t>
  </si>
  <si>
    <t>1938,57</t>
  </si>
  <si>
    <t>146,80</t>
  </si>
  <si>
    <t>20893,43</t>
  </si>
  <si>
    <t>13717,00</t>
  </si>
  <si>
    <t>3825,00</t>
  </si>
  <si>
    <t>66205,80</t>
  </si>
  <si>
    <t>850125,19</t>
  </si>
  <si>
    <t>63732,40</t>
  </si>
  <si>
    <t>160660,78</t>
  </si>
  <si>
    <t>19328,12</t>
  </si>
  <si>
    <t>9960,00</t>
  </si>
  <si>
    <t>13462,67</t>
  </si>
  <si>
    <t>608,00</t>
  </si>
  <si>
    <t>170604,27</t>
  </si>
  <si>
    <t>220,00</t>
  </si>
  <si>
    <t>12309,78</t>
  </si>
  <si>
    <t>1696,62</t>
  </si>
  <si>
    <t>3214,21</t>
  </si>
  <si>
    <t>2847,77</t>
  </si>
  <si>
    <t>7220,00</t>
  </si>
  <si>
    <t>56401,00</t>
  </si>
  <si>
    <t>219558,20</t>
  </si>
  <si>
    <t>8766,99</t>
  </si>
  <si>
    <t>755,00</t>
  </si>
  <si>
    <t>45672,80</t>
  </si>
  <si>
    <t>2237,63</t>
  </si>
  <si>
    <t>8083,58</t>
  </si>
  <si>
    <t>1069,34</t>
  </si>
  <si>
    <t>43381,32</t>
  </si>
  <si>
    <t>1240,00</t>
  </si>
  <si>
    <t>39746,00</t>
  </si>
  <si>
    <t>7014,00</t>
  </si>
  <si>
    <t>11715,52</t>
  </si>
  <si>
    <t>2067,37</t>
  </si>
  <si>
    <t>5100,00</t>
  </si>
  <si>
    <t>26907,00</t>
  </si>
  <si>
    <t>78701,35</t>
  </si>
  <si>
    <t>5479,35</t>
  </si>
  <si>
    <t>8813,00</t>
  </si>
  <si>
    <t>11296,92</t>
  </si>
  <si>
    <t>39901,67</t>
  </si>
  <si>
    <t>821,00</t>
  </si>
  <si>
    <t>104011,68</t>
  </si>
  <si>
    <t>764,53</t>
  </si>
  <si>
    <t>1499802,24</t>
  </si>
  <si>
    <t>48309,25</t>
  </si>
  <si>
    <t>4590,00</t>
  </si>
  <si>
    <t>17375,89</t>
  </si>
  <si>
    <t>776,33</t>
  </si>
  <si>
    <t>3413,37</t>
  </si>
  <si>
    <t>5206,96</t>
  </si>
  <si>
    <t>217,96</t>
  </si>
  <si>
    <t>1094,00</t>
  </si>
  <si>
    <t>1239,00</t>
  </si>
  <si>
    <t>13728,37</t>
  </si>
  <si>
    <t>37263,89</t>
  </si>
  <si>
    <t>117696,29</t>
  </si>
  <si>
    <t>4747,00</t>
  </si>
  <si>
    <t>101692,11</t>
  </si>
  <si>
    <t>5989,03</t>
  </si>
  <si>
    <t>19288,46</t>
  </si>
  <si>
    <t>1648,94</t>
  </si>
  <si>
    <t>4911,42</t>
  </si>
  <si>
    <t>6171,63</t>
  </si>
  <si>
    <t>919,67</t>
  </si>
  <si>
    <t>2591,33</t>
  </si>
  <si>
    <t>3282,00</t>
  </si>
  <si>
    <t>37512,93</t>
  </si>
  <si>
    <t>2490,00</t>
  </si>
  <si>
    <t>664,20</t>
  </si>
  <si>
    <t>12441,04</t>
  </si>
  <si>
    <t>17614,16</t>
  </si>
  <si>
    <t>3633,61</t>
  </si>
  <si>
    <t>5210,87</t>
  </si>
  <si>
    <t>2234,69</t>
  </si>
  <si>
    <t>68870,52</t>
  </si>
  <si>
    <t>3646,07</t>
  </si>
  <si>
    <t>2659,91</t>
  </si>
  <si>
    <t>140,82</t>
  </si>
  <si>
    <t>31120,98</t>
  </si>
  <si>
    <t>17130,00</t>
  </si>
  <si>
    <t>27353,64</t>
  </si>
  <si>
    <t>153906,53</t>
  </si>
  <si>
    <t>9040,50</t>
  </si>
  <si>
    <t>118800,00</t>
  </si>
  <si>
    <t>28160,00</t>
  </si>
  <si>
    <t>4881,67</t>
  </si>
  <si>
    <t>8823,06</t>
  </si>
  <si>
    <t>1195,03</t>
  </si>
  <si>
    <t>18000,00</t>
  </si>
  <si>
    <t>47000,00</t>
  </si>
  <si>
    <t>837814,19</t>
  </si>
  <si>
    <t>25000,00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</si>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</sst>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1" xfId="0" applyNumberFormat="1" applyFont="1" applyFill="1" applyBorder="1" applyAlignment="1" applyProtection="1">
      <alignment horizontal="left"/>
      <protection locked="0"/>
    </xf>
    <xf numFmtId="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10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2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2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2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5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"/>
  <sheetViews>
    <sheetView showGridLines="0" tabSelected="1" zoomScalePageLayoutView="0" workbookViewId="0" topLeftCell="A300">
      <selection activeCell="C317" sqref="C317:D31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  <col min="10" max="10" width="15.83203125" style="0" customWidth="1"/>
    <col min="11" max="11" width="19.33203125" style="0" customWidth="1"/>
  </cols>
  <sheetData>
    <row r="1" spans="1:9" ht="46.5" customHeight="1">
      <c r="A1" s="22"/>
      <c r="B1" s="22"/>
      <c r="C1" s="22"/>
      <c r="D1" s="22"/>
      <c r="E1" s="22"/>
      <c r="F1" s="22"/>
      <c r="G1" s="22"/>
      <c r="H1" s="22"/>
      <c r="I1" s="22"/>
    </row>
    <row r="2" spans="2:11" ht="34.5" customHeight="1">
      <c r="B2" s="36" t="s">
        <v>446</v>
      </c>
      <c r="C2" s="37"/>
      <c r="D2" s="37"/>
      <c r="E2" s="37"/>
      <c r="F2" s="37"/>
      <c r="G2" s="37"/>
      <c r="H2" s="37"/>
      <c r="I2" s="37"/>
      <c r="J2" s="1"/>
      <c r="K2" s="1"/>
    </row>
    <row r="3" spans="2:11" ht="16.5" customHeight="1">
      <c r="B3" s="2" t="s">
        <v>0</v>
      </c>
      <c r="C3" s="38" t="s">
        <v>1</v>
      </c>
      <c r="D3" s="38"/>
      <c r="E3" s="2" t="s">
        <v>2</v>
      </c>
      <c r="F3" s="2" t="s">
        <v>3</v>
      </c>
      <c r="G3" s="39" t="s">
        <v>447</v>
      </c>
      <c r="H3" s="38"/>
      <c r="I3" s="40"/>
      <c r="J3" s="5" t="s">
        <v>448</v>
      </c>
      <c r="K3" s="5" t="s">
        <v>449</v>
      </c>
    </row>
    <row r="4" spans="2:11" ht="16.5" customHeight="1">
      <c r="B4" s="3" t="s">
        <v>4</v>
      </c>
      <c r="C4" s="41"/>
      <c r="D4" s="41"/>
      <c r="E4" s="3"/>
      <c r="F4" s="4" t="s">
        <v>5</v>
      </c>
      <c r="G4" s="42" t="s">
        <v>6</v>
      </c>
      <c r="H4" s="42"/>
      <c r="I4" s="43"/>
      <c r="J4" s="6">
        <f>J5+J7+J9</f>
        <v>484703.39</v>
      </c>
      <c r="K4" s="20">
        <f>J4/G4</f>
        <v>0.9953100627895186</v>
      </c>
    </row>
    <row r="5" spans="1:11" ht="16.5" customHeight="1">
      <c r="A5" s="11"/>
      <c r="B5" s="12"/>
      <c r="C5" s="29" t="s">
        <v>7</v>
      </c>
      <c r="D5" s="29"/>
      <c r="E5" s="13"/>
      <c r="F5" s="14" t="s">
        <v>8</v>
      </c>
      <c r="G5" s="30" t="s">
        <v>9</v>
      </c>
      <c r="H5" s="30"/>
      <c r="I5" s="31"/>
      <c r="J5" s="7" t="str">
        <f>J6</f>
        <v>154032,82</v>
      </c>
      <c r="K5" s="21">
        <f>J5/G5</f>
        <v>0.9886256538621996</v>
      </c>
    </row>
    <row r="6" spans="1:11" ht="16.5" customHeight="1">
      <c r="A6" s="11"/>
      <c r="B6" s="15"/>
      <c r="C6" s="24"/>
      <c r="D6" s="24"/>
      <c r="E6" s="16" t="s">
        <v>10</v>
      </c>
      <c r="F6" s="17" t="s">
        <v>11</v>
      </c>
      <c r="G6" s="25" t="s">
        <v>9</v>
      </c>
      <c r="H6" s="25"/>
      <c r="I6" s="26"/>
      <c r="J6" s="8" t="s">
        <v>450</v>
      </c>
      <c r="K6" s="21">
        <f aca="true" t="shared" si="0" ref="K6:K69">J6/G6</f>
        <v>0.9886256538621996</v>
      </c>
    </row>
    <row r="7" spans="1:11" ht="16.5" customHeight="1">
      <c r="A7" s="11"/>
      <c r="B7" s="12"/>
      <c r="C7" s="29" t="s">
        <v>12</v>
      </c>
      <c r="D7" s="29"/>
      <c r="E7" s="13"/>
      <c r="F7" s="14" t="s">
        <v>13</v>
      </c>
      <c r="G7" s="30" t="s">
        <v>14</v>
      </c>
      <c r="H7" s="30"/>
      <c r="I7" s="31"/>
      <c r="J7" s="7" t="str">
        <f>J8</f>
        <v>17488,24</v>
      </c>
      <c r="K7" s="21">
        <f t="shared" si="0"/>
        <v>0.9715688888888889</v>
      </c>
    </row>
    <row r="8" spans="1:11" ht="30.75" customHeight="1">
      <c r="A8" s="11"/>
      <c r="B8" s="15"/>
      <c r="C8" s="24"/>
      <c r="D8" s="24"/>
      <c r="E8" s="16" t="s">
        <v>15</v>
      </c>
      <c r="F8" s="17" t="s">
        <v>16</v>
      </c>
      <c r="G8" s="25" t="s">
        <v>14</v>
      </c>
      <c r="H8" s="25"/>
      <c r="I8" s="26"/>
      <c r="J8" s="8" t="s">
        <v>451</v>
      </c>
      <c r="K8" s="21">
        <f t="shared" si="0"/>
        <v>0.9715688888888889</v>
      </c>
    </row>
    <row r="9" spans="1:11" ht="16.5" customHeight="1">
      <c r="A9" s="11"/>
      <c r="B9" s="12"/>
      <c r="C9" s="29" t="s">
        <v>17</v>
      </c>
      <c r="D9" s="29"/>
      <c r="E9" s="13"/>
      <c r="F9" s="14" t="s">
        <v>18</v>
      </c>
      <c r="G9" s="30" t="s">
        <v>19</v>
      </c>
      <c r="H9" s="30"/>
      <c r="I9" s="31"/>
      <c r="J9" s="7">
        <f>J10+J11</f>
        <v>313182.33</v>
      </c>
      <c r="K9" s="21">
        <f t="shared" si="0"/>
        <v>1</v>
      </c>
    </row>
    <row r="10" spans="1:11" ht="16.5" customHeight="1">
      <c r="A10" s="11"/>
      <c r="B10" s="15"/>
      <c r="C10" s="24"/>
      <c r="D10" s="24"/>
      <c r="E10" s="16" t="s">
        <v>20</v>
      </c>
      <c r="F10" s="17" t="s">
        <v>21</v>
      </c>
      <c r="G10" s="25" t="s">
        <v>22</v>
      </c>
      <c r="H10" s="25"/>
      <c r="I10" s="26"/>
      <c r="J10" s="8" t="s">
        <v>452</v>
      </c>
      <c r="K10" s="21">
        <f t="shared" si="0"/>
        <v>1</v>
      </c>
    </row>
    <row r="11" spans="1:11" ht="16.5" customHeight="1">
      <c r="A11" s="11"/>
      <c r="B11" s="15"/>
      <c r="C11" s="24"/>
      <c r="D11" s="24"/>
      <c r="E11" s="16" t="s">
        <v>23</v>
      </c>
      <c r="F11" s="17" t="s">
        <v>24</v>
      </c>
      <c r="G11" s="25" t="s">
        <v>25</v>
      </c>
      <c r="H11" s="25"/>
      <c r="I11" s="26"/>
      <c r="J11" s="8" t="s">
        <v>453</v>
      </c>
      <c r="K11" s="21">
        <f t="shared" si="0"/>
        <v>1</v>
      </c>
    </row>
    <row r="12" spans="1:11" ht="16.5" customHeight="1">
      <c r="A12" s="11"/>
      <c r="B12" s="18" t="s">
        <v>26</v>
      </c>
      <c r="C12" s="32"/>
      <c r="D12" s="32"/>
      <c r="E12" s="18"/>
      <c r="F12" s="19" t="s">
        <v>27</v>
      </c>
      <c r="G12" s="33" t="s">
        <v>28</v>
      </c>
      <c r="H12" s="33"/>
      <c r="I12" s="34"/>
      <c r="J12" s="6" t="str">
        <f>J13</f>
        <v>5831,26</v>
      </c>
      <c r="K12" s="21">
        <f t="shared" si="0"/>
        <v>0.23461114463890567</v>
      </c>
    </row>
    <row r="13" spans="1:11" ht="16.5" customHeight="1">
      <c r="A13" s="11"/>
      <c r="B13" s="12"/>
      <c r="C13" s="29" t="s">
        <v>29</v>
      </c>
      <c r="D13" s="29"/>
      <c r="E13" s="13"/>
      <c r="F13" s="14" t="s">
        <v>30</v>
      </c>
      <c r="G13" s="30" t="s">
        <v>28</v>
      </c>
      <c r="H13" s="30"/>
      <c r="I13" s="31"/>
      <c r="J13" s="7" t="str">
        <f>J14</f>
        <v>5831,26</v>
      </c>
      <c r="K13" s="21">
        <f t="shared" si="0"/>
        <v>0.23461114463890567</v>
      </c>
    </row>
    <row r="14" spans="1:11" ht="36" customHeight="1">
      <c r="A14" s="11"/>
      <c r="B14" s="15"/>
      <c r="C14" s="24"/>
      <c r="D14" s="24"/>
      <c r="E14" s="16" t="s">
        <v>31</v>
      </c>
      <c r="F14" s="17" t="s">
        <v>32</v>
      </c>
      <c r="G14" s="25" t="s">
        <v>28</v>
      </c>
      <c r="H14" s="25"/>
      <c r="I14" s="26"/>
      <c r="J14" s="8" t="s">
        <v>454</v>
      </c>
      <c r="K14" s="21">
        <f t="shared" si="0"/>
        <v>0.23461114463890567</v>
      </c>
    </row>
    <row r="15" spans="1:11" ht="16.5" customHeight="1">
      <c r="A15" s="11"/>
      <c r="B15" s="18" t="s">
        <v>33</v>
      </c>
      <c r="C15" s="32"/>
      <c r="D15" s="32"/>
      <c r="E15" s="18"/>
      <c r="F15" s="19" t="s">
        <v>34</v>
      </c>
      <c r="G15" s="33" t="s">
        <v>35</v>
      </c>
      <c r="H15" s="33"/>
      <c r="I15" s="34"/>
      <c r="J15" s="6">
        <f>J16+J18+J24</f>
        <v>1401921.35</v>
      </c>
      <c r="K15" s="21">
        <f t="shared" si="0"/>
        <v>0.9723155146103146</v>
      </c>
    </row>
    <row r="16" spans="1:11" ht="16.5" customHeight="1">
      <c r="A16" s="11"/>
      <c r="B16" s="12"/>
      <c r="C16" s="29" t="s">
        <v>36</v>
      </c>
      <c r="D16" s="29"/>
      <c r="E16" s="13"/>
      <c r="F16" s="14" t="s">
        <v>37</v>
      </c>
      <c r="G16" s="30" t="s">
        <v>38</v>
      </c>
      <c r="H16" s="30"/>
      <c r="I16" s="31"/>
      <c r="J16" s="7" t="str">
        <f>J17</f>
        <v>20000,00</v>
      </c>
      <c r="K16" s="21">
        <f t="shared" si="0"/>
        <v>1</v>
      </c>
    </row>
    <row r="17" spans="1:11" ht="42" customHeight="1">
      <c r="A17" s="11"/>
      <c r="B17" s="15"/>
      <c r="C17" s="24"/>
      <c r="D17" s="24"/>
      <c r="E17" s="16" t="s">
        <v>39</v>
      </c>
      <c r="F17" s="17" t="s">
        <v>40</v>
      </c>
      <c r="G17" s="25" t="s">
        <v>38</v>
      </c>
      <c r="H17" s="25"/>
      <c r="I17" s="26"/>
      <c r="J17" s="8" t="s">
        <v>455</v>
      </c>
      <c r="K17" s="21">
        <f t="shared" si="0"/>
        <v>1</v>
      </c>
    </row>
    <row r="18" spans="1:11" ht="16.5" customHeight="1">
      <c r="A18" s="11"/>
      <c r="B18" s="12"/>
      <c r="C18" s="29" t="s">
        <v>41</v>
      </c>
      <c r="D18" s="29"/>
      <c r="E18" s="13"/>
      <c r="F18" s="14" t="s">
        <v>42</v>
      </c>
      <c r="G18" s="30" t="s">
        <v>43</v>
      </c>
      <c r="H18" s="30"/>
      <c r="I18" s="31"/>
      <c r="J18" s="7">
        <f>J19+J20+J21+J22+J23</f>
        <v>873903.9400000001</v>
      </c>
      <c r="K18" s="21">
        <f t="shared" si="0"/>
        <v>0.958398361796525</v>
      </c>
    </row>
    <row r="19" spans="1:11" ht="16.5" customHeight="1">
      <c r="A19" s="11"/>
      <c r="B19" s="15"/>
      <c r="C19" s="24"/>
      <c r="D19" s="24"/>
      <c r="E19" s="16" t="s">
        <v>44</v>
      </c>
      <c r="F19" s="17" t="s">
        <v>45</v>
      </c>
      <c r="G19" s="25" t="s">
        <v>46</v>
      </c>
      <c r="H19" s="25"/>
      <c r="I19" s="26"/>
      <c r="J19" s="8" t="s">
        <v>456</v>
      </c>
      <c r="K19" s="21">
        <f t="shared" si="0"/>
        <v>0.9189674999999999</v>
      </c>
    </row>
    <row r="20" spans="1:11" ht="16.5" customHeight="1">
      <c r="A20" s="11"/>
      <c r="B20" s="15"/>
      <c r="C20" s="24"/>
      <c r="D20" s="24"/>
      <c r="E20" s="16" t="s">
        <v>47</v>
      </c>
      <c r="F20" s="17" t="s">
        <v>48</v>
      </c>
      <c r="G20" s="25" t="s">
        <v>49</v>
      </c>
      <c r="H20" s="25"/>
      <c r="I20" s="26"/>
      <c r="J20" s="8" t="s">
        <v>457</v>
      </c>
      <c r="K20" s="21">
        <f t="shared" si="0"/>
        <v>0.9885862258267591</v>
      </c>
    </row>
    <row r="21" spans="1:11" ht="16.5" customHeight="1">
      <c r="A21" s="11"/>
      <c r="B21" s="15"/>
      <c r="C21" s="24"/>
      <c r="D21" s="24"/>
      <c r="E21" s="16" t="s">
        <v>20</v>
      </c>
      <c r="F21" s="17" t="s">
        <v>21</v>
      </c>
      <c r="G21" s="25" t="s">
        <v>50</v>
      </c>
      <c r="H21" s="25"/>
      <c r="I21" s="26"/>
      <c r="J21" s="8" t="s">
        <v>458</v>
      </c>
      <c r="K21" s="21">
        <f t="shared" si="0"/>
        <v>0.993982380952381</v>
      </c>
    </row>
    <row r="22" spans="1:11" ht="16.5" customHeight="1">
      <c r="A22" s="11"/>
      <c r="B22" s="15"/>
      <c r="C22" s="24"/>
      <c r="D22" s="24"/>
      <c r="E22" s="16" t="s">
        <v>23</v>
      </c>
      <c r="F22" s="17" t="s">
        <v>24</v>
      </c>
      <c r="G22" s="25" t="s">
        <v>51</v>
      </c>
      <c r="H22" s="25"/>
      <c r="I22" s="26"/>
      <c r="J22" s="8" t="s">
        <v>459</v>
      </c>
      <c r="K22" s="21">
        <f t="shared" si="0"/>
        <v>0.504</v>
      </c>
    </row>
    <row r="23" spans="1:11" ht="16.5" customHeight="1">
      <c r="A23" s="11"/>
      <c r="B23" s="15"/>
      <c r="C23" s="24"/>
      <c r="D23" s="24"/>
      <c r="E23" s="16" t="s">
        <v>10</v>
      </c>
      <c r="F23" s="17" t="s">
        <v>11</v>
      </c>
      <c r="G23" s="25" t="s">
        <v>52</v>
      </c>
      <c r="H23" s="25"/>
      <c r="I23" s="26"/>
      <c r="J23" s="8" t="s">
        <v>460</v>
      </c>
      <c r="K23" s="21">
        <f t="shared" si="0"/>
        <v>0.9513859160839162</v>
      </c>
    </row>
    <row r="24" spans="1:11" ht="16.5" customHeight="1">
      <c r="A24" s="11"/>
      <c r="B24" s="12"/>
      <c r="C24" s="29" t="s">
        <v>53</v>
      </c>
      <c r="D24" s="29"/>
      <c r="E24" s="13"/>
      <c r="F24" s="14" t="s">
        <v>54</v>
      </c>
      <c r="G24" s="30" t="s">
        <v>55</v>
      </c>
      <c r="H24" s="30"/>
      <c r="I24" s="31"/>
      <c r="J24" s="7" t="str">
        <f>J25</f>
        <v>508017,41</v>
      </c>
      <c r="K24" s="21">
        <f t="shared" si="0"/>
        <v>0.9961125686274509</v>
      </c>
    </row>
    <row r="25" spans="1:11" ht="16.5" customHeight="1">
      <c r="A25" s="11"/>
      <c r="B25" s="15"/>
      <c r="C25" s="24"/>
      <c r="D25" s="24"/>
      <c r="E25" s="16" t="s">
        <v>47</v>
      </c>
      <c r="F25" s="17" t="s">
        <v>48</v>
      </c>
      <c r="G25" s="25" t="s">
        <v>55</v>
      </c>
      <c r="H25" s="25"/>
      <c r="I25" s="26"/>
      <c r="J25" s="8" t="s">
        <v>461</v>
      </c>
      <c r="K25" s="21">
        <f t="shared" si="0"/>
        <v>0.9961125686274509</v>
      </c>
    </row>
    <row r="26" spans="1:11" ht="16.5" customHeight="1">
      <c r="A26" s="11"/>
      <c r="B26" s="18" t="s">
        <v>56</v>
      </c>
      <c r="C26" s="32"/>
      <c r="D26" s="32"/>
      <c r="E26" s="18"/>
      <c r="F26" s="19" t="s">
        <v>57</v>
      </c>
      <c r="G26" s="33" t="s">
        <v>58</v>
      </c>
      <c r="H26" s="33"/>
      <c r="I26" s="34"/>
      <c r="J26" s="6">
        <f>J27</f>
        <v>758810.27</v>
      </c>
      <c r="K26" s="21">
        <f t="shared" si="0"/>
        <v>0.7071757544961319</v>
      </c>
    </row>
    <row r="27" spans="1:11" ht="16.5" customHeight="1">
      <c r="A27" s="11"/>
      <c r="B27" s="12"/>
      <c r="C27" s="29" t="s">
        <v>59</v>
      </c>
      <c r="D27" s="29"/>
      <c r="E27" s="13"/>
      <c r="F27" s="14" t="s">
        <v>60</v>
      </c>
      <c r="G27" s="30" t="s">
        <v>58</v>
      </c>
      <c r="H27" s="30"/>
      <c r="I27" s="31"/>
      <c r="J27" s="7">
        <f>J28+J29+J30+J31</f>
        <v>758810.27</v>
      </c>
      <c r="K27" s="21">
        <f t="shared" si="0"/>
        <v>0.7071757544961319</v>
      </c>
    </row>
    <row r="28" spans="1:11" ht="16.5" customHeight="1">
      <c r="A28" s="11"/>
      <c r="B28" s="15"/>
      <c r="C28" s="24"/>
      <c r="D28" s="24"/>
      <c r="E28" s="16" t="s">
        <v>20</v>
      </c>
      <c r="F28" s="17" t="s">
        <v>21</v>
      </c>
      <c r="G28" s="25" t="s">
        <v>61</v>
      </c>
      <c r="H28" s="25"/>
      <c r="I28" s="26"/>
      <c r="J28" s="8" t="s">
        <v>462</v>
      </c>
      <c r="K28" s="21">
        <f t="shared" si="0"/>
        <v>0.9946938461538462</v>
      </c>
    </row>
    <row r="29" spans="1:11" ht="16.5" customHeight="1">
      <c r="A29" s="11"/>
      <c r="B29" s="15"/>
      <c r="C29" s="24"/>
      <c r="D29" s="24"/>
      <c r="E29" s="16" t="s">
        <v>62</v>
      </c>
      <c r="F29" s="17" t="s">
        <v>63</v>
      </c>
      <c r="G29" s="25" t="s">
        <v>64</v>
      </c>
      <c r="H29" s="25"/>
      <c r="I29" s="26"/>
      <c r="J29" s="8" t="s">
        <v>463</v>
      </c>
      <c r="K29" s="21">
        <f t="shared" si="0"/>
        <v>0.6762666666666667</v>
      </c>
    </row>
    <row r="30" spans="1:11" ht="16.5" customHeight="1">
      <c r="A30" s="11"/>
      <c r="B30" s="15"/>
      <c r="C30" s="24"/>
      <c r="D30" s="24"/>
      <c r="E30" s="16" t="s">
        <v>66</v>
      </c>
      <c r="F30" s="17" t="s">
        <v>11</v>
      </c>
      <c r="G30" s="25" t="s">
        <v>67</v>
      </c>
      <c r="H30" s="25"/>
      <c r="I30" s="26"/>
      <c r="J30" s="8" t="s">
        <v>65</v>
      </c>
      <c r="K30" s="21">
        <f t="shared" si="0"/>
        <v>0</v>
      </c>
    </row>
    <row r="31" spans="1:11" ht="16.5" customHeight="1">
      <c r="A31" s="11"/>
      <c r="B31" s="15"/>
      <c r="C31" s="24"/>
      <c r="D31" s="24"/>
      <c r="E31" s="16" t="s">
        <v>68</v>
      </c>
      <c r="F31" s="17" t="s">
        <v>11</v>
      </c>
      <c r="G31" s="25" t="s">
        <v>69</v>
      </c>
      <c r="H31" s="25"/>
      <c r="I31" s="26"/>
      <c r="J31" s="8" t="s">
        <v>464</v>
      </c>
      <c r="K31" s="21">
        <f t="shared" si="0"/>
        <v>0.9844043738793128</v>
      </c>
    </row>
    <row r="32" spans="1:11" ht="16.5" customHeight="1">
      <c r="A32" s="11"/>
      <c r="B32" s="18" t="s">
        <v>70</v>
      </c>
      <c r="C32" s="32"/>
      <c r="D32" s="32"/>
      <c r="E32" s="18"/>
      <c r="F32" s="19" t="s">
        <v>71</v>
      </c>
      <c r="G32" s="33" t="s">
        <v>72</v>
      </c>
      <c r="H32" s="33"/>
      <c r="I32" s="34"/>
      <c r="J32" s="6">
        <f>J33+J38+J46+J67+J70</f>
        <v>1925980.1700000004</v>
      </c>
      <c r="K32" s="21">
        <f t="shared" si="0"/>
        <v>0.9062097036014445</v>
      </c>
    </row>
    <row r="33" spans="1:11" ht="16.5" customHeight="1">
      <c r="A33" s="11"/>
      <c r="B33" s="12"/>
      <c r="C33" s="29" t="s">
        <v>73</v>
      </c>
      <c r="D33" s="29"/>
      <c r="E33" s="13"/>
      <c r="F33" s="14" t="s">
        <v>74</v>
      </c>
      <c r="G33" s="30" t="s">
        <v>75</v>
      </c>
      <c r="H33" s="30"/>
      <c r="I33" s="31"/>
      <c r="J33" s="7">
        <f>J34+J35+J36+J37</f>
        <v>40627</v>
      </c>
      <c r="K33" s="21">
        <f t="shared" si="0"/>
        <v>1</v>
      </c>
    </row>
    <row r="34" spans="1:11" ht="16.5" customHeight="1">
      <c r="A34" s="11"/>
      <c r="B34" s="15"/>
      <c r="C34" s="24"/>
      <c r="D34" s="24"/>
      <c r="E34" s="16" t="s">
        <v>76</v>
      </c>
      <c r="F34" s="17" t="s">
        <v>77</v>
      </c>
      <c r="G34" s="25" t="s">
        <v>78</v>
      </c>
      <c r="H34" s="25"/>
      <c r="I34" s="26"/>
      <c r="J34" s="8" t="s">
        <v>465</v>
      </c>
      <c r="K34" s="21">
        <f t="shared" si="0"/>
        <v>1</v>
      </c>
    </row>
    <row r="35" spans="1:11" ht="16.5" customHeight="1">
      <c r="A35" s="11"/>
      <c r="B35" s="15"/>
      <c r="C35" s="24"/>
      <c r="D35" s="24"/>
      <c r="E35" s="16" t="s">
        <v>79</v>
      </c>
      <c r="F35" s="17" t="s">
        <v>80</v>
      </c>
      <c r="G35" s="25" t="s">
        <v>81</v>
      </c>
      <c r="H35" s="25"/>
      <c r="I35" s="26"/>
      <c r="J35" s="8" t="s">
        <v>466</v>
      </c>
      <c r="K35" s="21">
        <f t="shared" si="0"/>
        <v>1</v>
      </c>
    </row>
    <row r="36" spans="1:11" ht="16.5" customHeight="1">
      <c r="A36" s="11"/>
      <c r="B36" s="15"/>
      <c r="C36" s="24"/>
      <c r="D36" s="24"/>
      <c r="E36" s="16" t="s">
        <v>82</v>
      </c>
      <c r="F36" s="17" t="s">
        <v>83</v>
      </c>
      <c r="G36" s="25" t="s">
        <v>84</v>
      </c>
      <c r="H36" s="25"/>
      <c r="I36" s="26"/>
      <c r="J36" s="8" t="s">
        <v>467</v>
      </c>
      <c r="K36" s="21">
        <f t="shared" si="0"/>
        <v>1</v>
      </c>
    </row>
    <row r="37" spans="1:11" ht="16.5" customHeight="1">
      <c r="A37" s="11"/>
      <c r="B37" s="15"/>
      <c r="C37" s="24"/>
      <c r="D37" s="24"/>
      <c r="E37" s="16" t="s">
        <v>85</v>
      </c>
      <c r="F37" s="17" t="s">
        <v>86</v>
      </c>
      <c r="G37" s="25" t="s">
        <v>87</v>
      </c>
      <c r="H37" s="25"/>
      <c r="I37" s="26"/>
      <c r="J37" s="8" t="s">
        <v>87</v>
      </c>
      <c r="K37" s="21">
        <f t="shared" si="0"/>
        <v>1</v>
      </c>
    </row>
    <row r="38" spans="1:11" ht="16.5" customHeight="1">
      <c r="A38" s="11"/>
      <c r="B38" s="12"/>
      <c r="C38" s="29" t="s">
        <v>88</v>
      </c>
      <c r="D38" s="29"/>
      <c r="E38" s="13"/>
      <c r="F38" s="14" t="s">
        <v>89</v>
      </c>
      <c r="G38" s="30" t="s">
        <v>61</v>
      </c>
      <c r="H38" s="30"/>
      <c r="I38" s="31"/>
      <c r="J38" s="7">
        <f>J39+J40</f>
        <v>60184.63</v>
      </c>
      <c r="K38" s="21">
        <f t="shared" si="0"/>
        <v>0.9259173846153845</v>
      </c>
    </row>
    <row r="39" spans="1:11" ht="16.5" customHeight="1">
      <c r="A39" s="11"/>
      <c r="B39" s="15"/>
      <c r="C39" s="24"/>
      <c r="D39" s="24"/>
      <c r="E39" s="16" t="s">
        <v>90</v>
      </c>
      <c r="F39" s="17" t="s">
        <v>91</v>
      </c>
      <c r="G39" s="25" t="s">
        <v>92</v>
      </c>
      <c r="H39" s="25"/>
      <c r="I39" s="26"/>
      <c r="J39" s="8" t="s">
        <v>468</v>
      </c>
      <c r="K39" s="21">
        <f t="shared" si="0"/>
        <v>0.9333333333333333</v>
      </c>
    </row>
    <row r="40" spans="1:11" ht="16.5" customHeight="1">
      <c r="A40" s="11"/>
      <c r="B40" s="15"/>
      <c r="C40" s="24"/>
      <c r="D40" s="24"/>
      <c r="E40" s="16" t="s">
        <v>44</v>
      </c>
      <c r="F40" s="17" t="s">
        <v>45</v>
      </c>
      <c r="G40" s="25" t="s">
        <v>93</v>
      </c>
      <c r="H40" s="25"/>
      <c r="I40" s="26"/>
      <c r="J40" s="8" t="s">
        <v>469</v>
      </c>
      <c r="K40" s="21">
        <f t="shared" si="0"/>
        <v>0.692315</v>
      </c>
    </row>
    <row r="41" spans="1:11" ht="0.75" customHeight="1">
      <c r="A41" s="28"/>
      <c r="B41" s="28"/>
      <c r="C41" s="28"/>
      <c r="D41" s="28"/>
      <c r="E41" s="28"/>
      <c r="F41" s="28"/>
      <c r="G41" s="28"/>
      <c r="H41" s="28"/>
      <c r="I41" s="28"/>
      <c r="J41" s="9"/>
      <c r="K41" s="21" t="e">
        <f t="shared" si="0"/>
        <v>#DIV/0!</v>
      </c>
    </row>
    <row r="42" spans="1:11" ht="5.25" customHeight="1" hidden="1">
      <c r="A42" s="28"/>
      <c r="B42" s="28"/>
      <c r="C42" s="28"/>
      <c r="D42" s="28"/>
      <c r="E42" s="28"/>
      <c r="F42" s="28"/>
      <c r="G42" s="28"/>
      <c r="H42" s="35" t="s">
        <v>94</v>
      </c>
      <c r="I42" s="11"/>
      <c r="J42" s="9"/>
      <c r="K42" s="21" t="e">
        <f t="shared" si="0"/>
        <v>#DIV/0!</v>
      </c>
    </row>
    <row r="43" spans="1:11" ht="5.25" customHeight="1" hidden="1">
      <c r="A43" s="11"/>
      <c r="B43" s="35" t="s">
        <v>95</v>
      </c>
      <c r="C43" s="35"/>
      <c r="D43" s="28"/>
      <c r="E43" s="28"/>
      <c r="F43" s="28"/>
      <c r="G43" s="28"/>
      <c r="H43" s="35"/>
      <c r="I43" s="11"/>
      <c r="J43" s="9"/>
      <c r="K43" s="21" t="e">
        <f t="shared" si="0"/>
        <v>#DIV/0!</v>
      </c>
    </row>
    <row r="44" spans="1:11" ht="11.25" customHeight="1" hidden="1">
      <c r="A44" s="11"/>
      <c r="B44" s="35"/>
      <c r="C44" s="35"/>
      <c r="D44" s="28"/>
      <c r="E44" s="28"/>
      <c r="F44" s="28"/>
      <c r="G44" s="28"/>
      <c r="H44" s="28"/>
      <c r="I44" s="28"/>
      <c r="J44" s="9"/>
      <c r="K44" s="21" t="e">
        <f t="shared" si="0"/>
        <v>#DIV/0!</v>
      </c>
    </row>
    <row r="45" spans="1:11" ht="63.75" customHeight="1" hidden="1">
      <c r="A45" s="28"/>
      <c r="B45" s="28"/>
      <c r="C45" s="28"/>
      <c r="D45" s="28"/>
      <c r="E45" s="28"/>
      <c r="F45" s="28"/>
      <c r="G45" s="28"/>
      <c r="H45" s="28"/>
      <c r="I45" s="28"/>
      <c r="J45" s="9"/>
      <c r="K45" s="21" t="e">
        <f t="shared" si="0"/>
        <v>#DIV/0!</v>
      </c>
    </row>
    <row r="46" spans="1:11" ht="16.5" customHeight="1">
      <c r="A46" s="11"/>
      <c r="B46" s="12"/>
      <c r="C46" s="29" t="s">
        <v>96</v>
      </c>
      <c r="D46" s="29"/>
      <c r="E46" s="13"/>
      <c r="F46" s="14" t="s">
        <v>97</v>
      </c>
      <c r="G46" s="30" t="s">
        <v>98</v>
      </c>
      <c r="H46" s="30"/>
      <c r="I46" s="31"/>
      <c r="J46" s="7">
        <f>J47+J48+J49+J50+J51+J52+J53+J54+J55+J56+J57+J58+J59+J61+J60+J62+J63+J64+J65+J66</f>
        <v>1815676.1900000002</v>
      </c>
      <c r="K46" s="21">
        <f t="shared" si="0"/>
        <v>0.909695237828026</v>
      </c>
    </row>
    <row r="47" spans="1:11" ht="16.5" customHeight="1">
      <c r="A47" s="11"/>
      <c r="B47" s="15"/>
      <c r="C47" s="24"/>
      <c r="D47" s="24"/>
      <c r="E47" s="16" t="s">
        <v>99</v>
      </c>
      <c r="F47" s="17" t="s">
        <v>100</v>
      </c>
      <c r="G47" s="25" t="s">
        <v>101</v>
      </c>
      <c r="H47" s="25"/>
      <c r="I47" s="26"/>
      <c r="J47" s="8" t="s">
        <v>470</v>
      </c>
      <c r="K47" s="21">
        <f t="shared" si="0"/>
        <v>0.715</v>
      </c>
    </row>
    <row r="48" spans="1:11" ht="16.5" customHeight="1">
      <c r="A48" s="11"/>
      <c r="B48" s="15"/>
      <c r="C48" s="24"/>
      <c r="D48" s="24"/>
      <c r="E48" s="16" t="s">
        <v>90</v>
      </c>
      <c r="F48" s="17" t="s">
        <v>91</v>
      </c>
      <c r="G48" s="25" t="s">
        <v>102</v>
      </c>
      <c r="H48" s="25"/>
      <c r="I48" s="26"/>
      <c r="J48" s="8" t="s">
        <v>471</v>
      </c>
      <c r="K48" s="21">
        <f t="shared" si="0"/>
        <v>0.9981482222222222</v>
      </c>
    </row>
    <row r="49" spans="1:11" ht="16.5" customHeight="1">
      <c r="A49" s="11"/>
      <c r="B49" s="15"/>
      <c r="C49" s="24"/>
      <c r="D49" s="24"/>
      <c r="E49" s="16" t="s">
        <v>76</v>
      </c>
      <c r="F49" s="17" t="s">
        <v>77</v>
      </c>
      <c r="G49" s="25" t="s">
        <v>103</v>
      </c>
      <c r="H49" s="25"/>
      <c r="I49" s="26"/>
      <c r="J49" s="8" t="s">
        <v>472</v>
      </c>
      <c r="K49" s="21">
        <f t="shared" si="0"/>
        <v>0.9215469719626168</v>
      </c>
    </row>
    <row r="50" spans="1:11" ht="16.5" customHeight="1">
      <c r="A50" s="11"/>
      <c r="B50" s="15"/>
      <c r="C50" s="24"/>
      <c r="D50" s="24"/>
      <c r="E50" s="16" t="s">
        <v>79</v>
      </c>
      <c r="F50" s="17" t="s">
        <v>80</v>
      </c>
      <c r="G50" s="25" t="s">
        <v>104</v>
      </c>
      <c r="H50" s="25"/>
      <c r="I50" s="26"/>
      <c r="J50" s="8" t="s">
        <v>473</v>
      </c>
      <c r="K50" s="21">
        <f t="shared" si="0"/>
        <v>0.878131875</v>
      </c>
    </row>
    <row r="51" spans="1:11" ht="16.5" customHeight="1">
      <c r="A51" s="11"/>
      <c r="B51" s="15"/>
      <c r="C51" s="24"/>
      <c r="D51" s="24"/>
      <c r="E51" s="16" t="s">
        <v>105</v>
      </c>
      <c r="F51" s="17" t="s">
        <v>106</v>
      </c>
      <c r="G51" s="25" t="s">
        <v>107</v>
      </c>
      <c r="H51" s="25"/>
      <c r="I51" s="26"/>
      <c r="J51" s="8" t="s">
        <v>474</v>
      </c>
      <c r="K51" s="21">
        <f t="shared" si="0"/>
        <v>0.7477094</v>
      </c>
    </row>
    <row r="52" spans="1:11" ht="16.5" customHeight="1">
      <c r="A52" s="11"/>
      <c r="B52" s="15"/>
      <c r="C52" s="24"/>
      <c r="D52" s="24"/>
      <c r="E52" s="16" t="s">
        <v>82</v>
      </c>
      <c r="F52" s="17" t="s">
        <v>83</v>
      </c>
      <c r="G52" s="25" t="s">
        <v>108</v>
      </c>
      <c r="H52" s="25"/>
      <c r="I52" s="26"/>
      <c r="J52" s="8" t="s">
        <v>475</v>
      </c>
      <c r="K52" s="21">
        <f t="shared" si="0"/>
        <v>0.8901236312849162</v>
      </c>
    </row>
    <row r="53" spans="1:11" ht="16.5" customHeight="1">
      <c r="A53" s="11"/>
      <c r="B53" s="15"/>
      <c r="C53" s="24"/>
      <c r="D53" s="24"/>
      <c r="E53" s="16" t="s">
        <v>85</v>
      </c>
      <c r="F53" s="17" t="s">
        <v>86</v>
      </c>
      <c r="G53" s="25" t="s">
        <v>109</v>
      </c>
      <c r="H53" s="25"/>
      <c r="I53" s="26"/>
      <c r="J53" s="8" t="s">
        <v>476</v>
      </c>
      <c r="K53" s="21">
        <f t="shared" si="0"/>
        <v>0.9067977748178327</v>
      </c>
    </row>
    <row r="54" spans="1:11" ht="16.5" customHeight="1">
      <c r="A54" s="11"/>
      <c r="B54" s="15"/>
      <c r="C54" s="24"/>
      <c r="D54" s="24"/>
      <c r="E54" s="16" t="s">
        <v>110</v>
      </c>
      <c r="F54" s="17" t="s">
        <v>111</v>
      </c>
      <c r="G54" s="25" t="s">
        <v>112</v>
      </c>
      <c r="H54" s="25"/>
      <c r="I54" s="26"/>
      <c r="J54" s="8" t="s">
        <v>477</v>
      </c>
      <c r="K54" s="21">
        <f t="shared" si="0"/>
        <v>0.5859271428571429</v>
      </c>
    </row>
    <row r="55" spans="1:11" ht="16.5" customHeight="1">
      <c r="A55" s="11"/>
      <c r="B55" s="15"/>
      <c r="C55" s="24"/>
      <c r="D55" s="24"/>
      <c r="E55" s="16" t="s">
        <v>44</v>
      </c>
      <c r="F55" s="17" t="s">
        <v>45</v>
      </c>
      <c r="G55" s="25" t="s">
        <v>104</v>
      </c>
      <c r="H55" s="25"/>
      <c r="I55" s="26"/>
      <c r="J55" s="8" t="s">
        <v>478</v>
      </c>
      <c r="K55" s="21">
        <f t="shared" si="0"/>
        <v>0.986296</v>
      </c>
    </row>
    <row r="56" spans="1:11" ht="16.5" customHeight="1">
      <c r="A56" s="11"/>
      <c r="B56" s="15"/>
      <c r="C56" s="24"/>
      <c r="D56" s="24"/>
      <c r="E56" s="16" t="s">
        <v>113</v>
      </c>
      <c r="F56" s="17" t="s">
        <v>114</v>
      </c>
      <c r="G56" s="25" t="s">
        <v>115</v>
      </c>
      <c r="H56" s="25"/>
      <c r="I56" s="26"/>
      <c r="J56" s="8" t="s">
        <v>479</v>
      </c>
      <c r="K56" s="21">
        <f t="shared" si="0"/>
        <v>0.9880335514018691</v>
      </c>
    </row>
    <row r="57" spans="1:11" ht="16.5" customHeight="1">
      <c r="A57" s="11"/>
      <c r="B57" s="15"/>
      <c r="C57" s="24"/>
      <c r="D57" s="24"/>
      <c r="E57" s="16" t="s">
        <v>47</v>
      </c>
      <c r="F57" s="17" t="s">
        <v>48</v>
      </c>
      <c r="G57" s="25" t="s">
        <v>116</v>
      </c>
      <c r="H57" s="25"/>
      <c r="I57" s="26"/>
      <c r="J57" s="8" t="s">
        <v>480</v>
      </c>
      <c r="K57" s="21">
        <f t="shared" si="0"/>
        <v>0.6749681720430107</v>
      </c>
    </row>
    <row r="58" spans="1:11" ht="16.5" customHeight="1">
      <c r="A58" s="11"/>
      <c r="B58" s="15"/>
      <c r="C58" s="24"/>
      <c r="D58" s="24"/>
      <c r="E58" s="16" t="s">
        <v>117</v>
      </c>
      <c r="F58" s="17" t="s">
        <v>118</v>
      </c>
      <c r="G58" s="25" t="s">
        <v>119</v>
      </c>
      <c r="H58" s="25"/>
      <c r="I58" s="26"/>
      <c r="J58" s="8" t="s">
        <v>481</v>
      </c>
      <c r="K58" s="21">
        <f t="shared" si="0"/>
        <v>0.8941176470588236</v>
      </c>
    </row>
    <row r="59" spans="1:11" ht="16.5" customHeight="1">
      <c r="A59" s="11"/>
      <c r="B59" s="15"/>
      <c r="C59" s="24"/>
      <c r="D59" s="24"/>
      <c r="E59" s="16" t="s">
        <v>20</v>
      </c>
      <c r="F59" s="17" t="s">
        <v>21</v>
      </c>
      <c r="G59" s="25" t="s">
        <v>120</v>
      </c>
      <c r="H59" s="25"/>
      <c r="I59" s="26"/>
      <c r="J59" s="8" t="s">
        <v>482</v>
      </c>
      <c r="K59" s="21">
        <f t="shared" si="0"/>
        <v>0.997199736641486</v>
      </c>
    </row>
    <row r="60" spans="1:11" ht="16.5" customHeight="1">
      <c r="A60" s="11"/>
      <c r="B60" s="15"/>
      <c r="C60" s="24"/>
      <c r="D60" s="24"/>
      <c r="E60" s="16" t="s">
        <v>121</v>
      </c>
      <c r="F60" s="17" t="s">
        <v>122</v>
      </c>
      <c r="G60" s="25" t="s">
        <v>101</v>
      </c>
      <c r="H60" s="25"/>
      <c r="I60" s="26"/>
      <c r="J60" s="8" t="s">
        <v>483</v>
      </c>
      <c r="K60" s="21">
        <f t="shared" si="0"/>
        <v>0.7216</v>
      </c>
    </row>
    <row r="61" spans="1:11" ht="25.5" customHeight="1">
      <c r="A61" s="11"/>
      <c r="B61" s="15"/>
      <c r="C61" s="24"/>
      <c r="D61" s="24"/>
      <c r="E61" s="16" t="s">
        <v>123</v>
      </c>
      <c r="F61" s="17" t="s">
        <v>124</v>
      </c>
      <c r="G61" s="25" t="s">
        <v>125</v>
      </c>
      <c r="H61" s="25"/>
      <c r="I61" s="26"/>
      <c r="J61" s="8" t="s">
        <v>484</v>
      </c>
      <c r="K61" s="21">
        <f t="shared" si="0"/>
        <v>0.7986555555555556</v>
      </c>
    </row>
    <row r="62" spans="1:11" ht="27.75" customHeight="1">
      <c r="A62" s="11"/>
      <c r="B62" s="15"/>
      <c r="C62" s="24"/>
      <c r="D62" s="24"/>
      <c r="E62" s="16" t="s">
        <v>126</v>
      </c>
      <c r="F62" s="17" t="s">
        <v>127</v>
      </c>
      <c r="G62" s="25" t="s">
        <v>128</v>
      </c>
      <c r="H62" s="25"/>
      <c r="I62" s="26"/>
      <c r="J62" s="8" t="s">
        <v>485</v>
      </c>
      <c r="K62" s="21">
        <f t="shared" si="0"/>
        <v>0.9458588888888888</v>
      </c>
    </row>
    <row r="63" spans="1:11" ht="16.5" customHeight="1">
      <c r="A63" s="11"/>
      <c r="B63" s="15"/>
      <c r="C63" s="24"/>
      <c r="D63" s="24"/>
      <c r="E63" s="16" t="s">
        <v>129</v>
      </c>
      <c r="F63" s="17" t="s">
        <v>130</v>
      </c>
      <c r="G63" s="25" t="s">
        <v>131</v>
      </c>
      <c r="H63" s="25"/>
      <c r="I63" s="26"/>
      <c r="J63" s="8" t="s">
        <v>486</v>
      </c>
      <c r="K63" s="21">
        <f t="shared" si="0"/>
        <v>0.981538</v>
      </c>
    </row>
    <row r="64" spans="1:11" ht="16.5" customHeight="1">
      <c r="A64" s="11"/>
      <c r="B64" s="15"/>
      <c r="C64" s="24"/>
      <c r="D64" s="24"/>
      <c r="E64" s="16" t="s">
        <v>23</v>
      </c>
      <c r="F64" s="17" t="s">
        <v>24</v>
      </c>
      <c r="G64" s="25" t="s">
        <v>131</v>
      </c>
      <c r="H64" s="25"/>
      <c r="I64" s="26"/>
      <c r="J64" s="8" t="s">
        <v>487</v>
      </c>
      <c r="K64" s="21">
        <f t="shared" si="0"/>
        <v>0.4046</v>
      </c>
    </row>
    <row r="65" spans="1:11" ht="16.5" customHeight="1">
      <c r="A65" s="11"/>
      <c r="B65" s="15"/>
      <c r="C65" s="24"/>
      <c r="D65" s="24"/>
      <c r="E65" s="16" t="s">
        <v>132</v>
      </c>
      <c r="F65" s="17" t="s">
        <v>133</v>
      </c>
      <c r="G65" s="25" t="s">
        <v>134</v>
      </c>
      <c r="H65" s="25"/>
      <c r="I65" s="26"/>
      <c r="J65" s="8" t="s">
        <v>488</v>
      </c>
      <c r="K65" s="21">
        <f t="shared" si="0"/>
        <v>1</v>
      </c>
    </row>
    <row r="66" spans="1:11" ht="16.5" customHeight="1">
      <c r="A66" s="11"/>
      <c r="B66" s="15"/>
      <c r="C66" s="24"/>
      <c r="D66" s="24"/>
      <c r="E66" s="16" t="s">
        <v>135</v>
      </c>
      <c r="F66" s="17" t="s">
        <v>136</v>
      </c>
      <c r="G66" s="25" t="s">
        <v>137</v>
      </c>
      <c r="H66" s="25"/>
      <c r="I66" s="26"/>
      <c r="J66" s="8" t="s">
        <v>489</v>
      </c>
      <c r="K66" s="21">
        <f t="shared" si="0"/>
        <v>0.8808333333333334</v>
      </c>
    </row>
    <row r="67" spans="1:11" ht="16.5" customHeight="1">
      <c r="A67" s="11"/>
      <c r="B67" s="12"/>
      <c r="C67" s="29" t="s">
        <v>138</v>
      </c>
      <c r="D67" s="29"/>
      <c r="E67" s="13"/>
      <c r="F67" s="14" t="s">
        <v>139</v>
      </c>
      <c r="G67" s="30" t="s">
        <v>140</v>
      </c>
      <c r="H67" s="30"/>
      <c r="I67" s="31"/>
      <c r="J67" s="7">
        <f>J68+J69</f>
        <v>5715.26</v>
      </c>
      <c r="K67" s="21">
        <f t="shared" si="0"/>
        <v>0.571526</v>
      </c>
    </row>
    <row r="68" spans="1:11" ht="16.5" customHeight="1">
      <c r="A68" s="11"/>
      <c r="B68" s="15"/>
      <c r="C68" s="24"/>
      <c r="D68" s="24"/>
      <c r="E68" s="16" t="s">
        <v>44</v>
      </c>
      <c r="F68" s="17" t="s">
        <v>45</v>
      </c>
      <c r="G68" s="25" t="s">
        <v>141</v>
      </c>
      <c r="H68" s="25"/>
      <c r="I68" s="26"/>
      <c r="J68" s="8" t="s">
        <v>490</v>
      </c>
      <c r="K68" s="21">
        <f t="shared" si="0"/>
        <v>0.6340520000000001</v>
      </c>
    </row>
    <row r="69" spans="1:11" ht="16.5" customHeight="1">
      <c r="A69" s="11"/>
      <c r="B69" s="15"/>
      <c r="C69" s="24"/>
      <c r="D69" s="24"/>
      <c r="E69" s="16" t="s">
        <v>20</v>
      </c>
      <c r="F69" s="17" t="s">
        <v>21</v>
      </c>
      <c r="G69" s="25" t="s">
        <v>141</v>
      </c>
      <c r="H69" s="25"/>
      <c r="I69" s="26"/>
      <c r="J69" s="8" t="s">
        <v>491</v>
      </c>
      <c r="K69" s="21">
        <f t="shared" si="0"/>
        <v>0.509</v>
      </c>
    </row>
    <row r="70" spans="1:11" ht="16.5" customHeight="1">
      <c r="A70" s="11"/>
      <c r="B70" s="12"/>
      <c r="C70" s="29" t="s">
        <v>142</v>
      </c>
      <c r="D70" s="29"/>
      <c r="E70" s="13"/>
      <c r="F70" s="14" t="s">
        <v>18</v>
      </c>
      <c r="G70" s="30" t="s">
        <v>143</v>
      </c>
      <c r="H70" s="30"/>
      <c r="I70" s="31"/>
      <c r="J70" s="7" t="str">
        <f>J71</f>
        <v>3777,09</v>
      </c>
      <c r="K70" s="21">
        <f aca="true" t="shared" si="1" ref="K70:K133">J70/G70</f>
        <v>0.2742984749455338</v>
      </c>
    </row>
    <row r="71" spans="1:11" ht="37.5" customHeight="1">
      <c r="A71" s="11"/>
      <c r="B71" s="15"/>
      <c r="C71" s="24"/>
      <c r="D71" s="24"/>
      <c r="E71" s="16" t="s">
        <v>31</v>
      </c>
      <c r="F71" s="17" t="s">
        <v>32</v>
      </c>
      <c r="G71" s="25" t="s">
        <v>143</v>
      </c>
      <c r="H71" s="25"/>
      <c r="I71" s="26"/>
      <c r="J71" s="8" t="s">
        <v>492</v>
      </c>
      <c r="K71" s="21">
        <f t="shared" si="1"/>
        <v>0.2742984749455338</v>
      </c>
    </row>
    <row r="72" spans="1:11" ht="30.75" customHeight="1">
      <c r="A72" s="11"/>
      <c r="B72" s="18" t="s">
        <v>144</v>
      </c>
      <c r="C72" s="32"/>
      <c r="D72" s="32"/>
      <c r="E72" s="18"/>
      <c r="F72" s="19" t="s">
        <v>145</v>
      </c>
      <c r="G72" s="33" t="s">
        <v>146</v>
      </c>
      <c r="H72" s="33"/>
      <c r="I72" s="34"/>
      <c r="J72" s="6">
        <f>J73+J75</f>
        <v>2725</v>
      </c>
      <c r="K72" s="21">
        <f t="shared" si="1"/>
        <v>0.5664103097069216</v>
      </c>
    </row>
    <row r="73" spans="1:11" ht="16.5" customHeight="1">
      <c r="A73" s="11"/>
      <c r="B73" s="12"/>
      <c r="C73" s="29" t="s">
        <v>147</v>
      </c>
      <c r="D73" s="29"/>
      <c r="E73" s="13"/>
      <c r="F73" s="14" t="s">
        <v>148</v>
      </c>
      <c r="G73" s="30" t="s">
        <v>149</v>
      </c>
      <c r="H73" s="30"/>
      <c r="I73" s="31"/>
      <c r="J73" s="7" t="str">
        <f>J74</f>
        <v>986,00</v>
      </c>
      <c r="K73" s="21">
        <f t="shared" si="1"/>
        <v>1</v>
      </c>
    </row>
    <row r="74" spans="1:11" ht="16.5" customHeight="1">
      <c r="A74" s="11"/>
      <c r="B74" s="15"/>
      <c r="C74" s="24"/>
      <c r="D74" s="24"/>
      <c r="E74" s="16" t="s">
        <v>20</v>
      </c>
      <c r="F74" s="17" t="s">
        <v>21</v>
      </c>
      <c r="G74" s="25" t="s">
        <v>149</v>
      </c>
      <c r="H74" s="25"/>
      <c r="I74" s="26"/>
      <c r="J74" s="8" t="s">
        <v>149</v>
      </c>
      <c r="K74" s="21">
        <f t="shared" si="1"/>
        <v>1</v>
      </c>
    </row>
    <row r="75" spans="1:11" ht="35.25" customHeight="1">
      <c r="A75" s="11"/>
      <c r="B75" s="12"/>
      <c r="C75" s="29" t="s">
        <v>150</v>
      </c>
      <c r="D75" s="29"/>
      <c r="E75" s="13"/>
      <c r="F75" s="14" t="s">
        <v>151</v>
      </c>
      <c r="G75" s="30" t="s">
        <v>152</v>
      </c>
      <c r="H75" s="30"/>
      <c r="I75" s="31"/>
      <c r="J75" s="7">
        <f>J76+J77+J78+J79+J80</f>
        <v>1739</v>
      </c>
      <c r="K75" s="21">
        <f t="shared" si="1"/>
        <v>0.45464052287581697</v>
      </c>
    </row>
    <row r="76" spans="1:11" ht="16.5" customHeight="1">
      <c r="A76" s="11"/>
      <c r="B76" s="15"/>
      <c r="C76" s="24"/>
      <c r="D76" s="24"/>
      <c r="E76" s="16" t="s">
        <v>90</v>
      </c>
      <c r="F76" s="17" t="s">
        <v>91</v>
      </c>
      <c r="G76" s="25" t="s">
        <v>153</v>
      </c>
      <c r="H76" s="25"/>
      <c r="I76" s="26"/>
      <c r="J76" s="8" t="s">
        <v>493</v>
      </c>
      <c r="K76" s="21">
        <f t="shared" si="1"/>
        <v>1</v>
      </c>
    </row>
    <row r="77" spans="1:11" ht="16.5" customHeight="1">
      <c r="A77" s="11"/>
      <c r="B77" s="15"/>
      <c r="C77" s="24"/>
      <c r="D77" s="24"/>
      <c r="E77" s="16" t="s">
        <v>82</v>
      </c>
      <c r="F77" s="17" t="s">
        <v>83</v>
      </c>
      <c r="G77" s="25" t="s">
        <v>154</v>
      </c>
      <c r="H77" s="25"/>
      <c r="I77" s="26"/>
      <c r="J77" s="8" t="s">
        <v>154</v>
      </c>
      <c r="K77" s="21">
        <f t="shared" si="1"/>
        <v>1</v>
      </c>
    </row>
    <row r="78" spans="1:11" ht="16.5" customHeight="1">
      <c r="A78" s="11"/>
      <c r="B78" s="15"/>
      <c r="C78" s="24"/>
      <c r="D78" s="24"/>
      <c r="E78" s="16" t="s">
        <v>85</v>
      </c>
      <c r="F78" s="17" t="s">
        <v>86</v>
      </c>
      <c r="G78" s="25" t="s">
        <v>155</v>
      </c>
      <c r="H78" s="25"/>
      <c r="I78" s="26"/>
      <c r="J78" s="8" t="s">
        <v>155</v>
      </c>
      <c r="K78" s="21">
        <f t="shared" si="1"/>
        <v>1</v>
      </c>
    </row>
    <row r="79" spans="1:11" ht="16.5" customHeight="1">
      <c r="A79" s="11"/>
      <c r="B79" s="15"/>
      <c r="C79" s="24"/>
      <c r="D79" s="24"/>
      <c r="E79" s="16" t="s">
        <v>110</v>
      </c>
      <c r="F79" s="17" t="s">
        <v>111</v>
      </c>
      <c r="G79" s="25" t="s">
        <v>156</v>
      </c>
      <c r="H79" s="25"/>
      <c r="I79" s="26"/>
      <c r="J79" s="8" t="s">
        <v>156</v>
      </c>
      <c r="K79" s="21">
        <f t="shared" si="1"/>
        <v>1</v>
      </c>
    </row>
    <row r="80" spans="1:11" ht="16.5" customHeight="1">
      <c r="A80" s="11"/>
      <c r="B80" s="15"/>
      <c r="C80" s="24"/>
      <c r="D80" s="24"/>
      <c r="E80" s="16" t="s">
        <v>20</v>
      </c>
      <c r="F80" s="17" t="s">
        <v>21</v>
      </c>
      <c r="G80" s="25" t="s">
        <v>157</v>
      </c>
      <c r="H80" s="25"/>
      <c r="I80" s="26"/>
      <c r="J80" s="8" t="s">
        <v>65</v>
      </c>
      <c r="K80" s="21">
        <f t="shared" si="1"/>
        <v>0</v>
      </c>
    </row>
    <row r="81" spans="1:11" ht="16.5" customHeight="1">
      <c r="A81" s="11"/>
      <c r="B81" s="18" t="s">
        <v>158</v>
      </c>
      <c r="C81" s="32"/>
      <c r="D81" s="32"/>
      <c r="E81" s="18"/>
      <c r="F81" s="19" t="s">
        <v>159</v>
      </c>
      <c r="G81" s="33" t="s">
        <v>160</v>
      </c>
      <c r="H81" s="33"/>
      <c r="I81" s="34"/>
      <c r="J81" s="6">
        <f>J82+J104</f>
        <v>321674.57</v>
      </c>
      <c r="K81" s="21">
        <f t="shared" si="1"/>
        <v>0.8317829022390356</v>
      </c>
    </row>
    <row r="82" spans="1:11" ht="16.5" customHeight="1">
      <c r="A82" s="11"/>
      <c r="B82" s="12"/>
      <c r="C82" s="29" t="s">
        <v>161</v>
      </c>
      <c r="D82" s="29"/>
      <c r="E82" s="13"/>
      <c r="F82" s="14" t="s">
        <v>162</v>
      </c>
      <c r="G82" s="30" t="s">
        <v>163</v>
      </c>
      <c r="H82" s="30"/>
      <c r="I82" s="31"/>
      <c r="J82" s="7">
        <f>J83+J84+J85+J91+J92+J93+J94+J95+J96+J97+J98+J99+J100+J101+J102+J103</f>
        <v>321474.57</v>
      </c>
      <c r="K82" s="21">
        <f t="shared" si="1"/>
        <v>0.8316958624061843</v>
      </c>
    </row>
    <row r="83" spans="1:11" ht="16.5" customHeight="1">
      <c r="A83" s="11"/>
      <c r="B83" s="15"/>
      <c r="C83" s="24"/>
      <c r="D83" s="24"/>
      <c r="E83" s="16" t="s">
        <v>99</v>
      </c>
      <c r="F83" s="17" t="s">
        <v>100</v>
      </c>
      <c r="G83" s="25" t="s">
        <v>93</v>
      </c>
      <c r="H83" s="25"/>
      <c r="I83" s="26"/>
      <c r="J83" s="8" t="s">
        <v>494</v>
      </c>
      <c r="K83" s="21">
        <f t="shared" si="1"/>
        <v>0.675</v>
      </c>
    </row>
    <row r="84" spans="1:11" ht="16.5" customHeight="1">
      <c r="A84" s="11"/>
      <c r="B84" s="15"/>
      <c r="C84" s="24"/>
      <c r="D84" s="24"/>
      <c r="E84" s="16" t="s">
        <v>90</v>
      </c>
      <c r="F84" s="17" t="s">
        <v>91</v>
      </c>
      <c r="G84" s="25" t="s">
        <v>101</v>
      </c>
      <c r="H84" s="25"/>
      <c r="I84" s="26"/>
      <c r="J84" s="8" t="s">
        <v>495</v>
      </c>
      <c r="K84" s="21">
        <f t="shared" si="1"/>
        <v>0.25916666666666666</v>
      </c>
    </row>
    <row r="85" spans="1:11" ht="16.5" customHeight="1">
      <c r="A85" s="11"/>
      <c r="B85" s="15"/>
      <c r="C85" s="24"/>
      <c r="D85" s="24"/>
      <c r="E85" s="16" t="s">
        <v>76</v>
      </c>
      <c r="F85" s="17" t="s">
        <v>77</v>
      </c>
      <c r="G85" s="25" t="s">
        <v>164</v>
      </c>
      <c r="H85" s="25"/>
      <c r="I85" s="26"/>
      <c r="J85" s="8" t="s">
        <v>496</v>
      </c>
      <c r="K85" s="21">
        <f t="shared" si="1"/>
        <v>0.9935038571428572</v>
      </c>
    </row>
    <row r="86" spans="1:11" ht="8.25" customHeight="1" hidden="1">
      <c r="A86" s="28"/>
      <c r="B86" s="28"/>
      <c r="C86" s="28"/>
      <c r="D86" s="28"/>
      <c r="E86" s="28"/>
      <c r="F86" s="28"/>
      <c r="G86" s="28"/>
      <c r="H86" s="28"/>
      <c r="I86" s="28"/>
      <c r="J86" s="9"/>
      <c r="K86" s="21" t="e">
        <f t="shared" si="1"/>
        <v>#DIV/0!</v>
      </c>
    </row>
    <row r="87" spans="1:11" ht="5.25" customHeight="1" hidden="1">
      <c r="A87" s="28"/>
      <c r="B87" s="28"/>
      <c r="C87" s="28"/>
      <c r="D87" s="28"/>
      <c r="E87" s="28"/>
      <c r="F87" s="28"/>
      <c r="G87" s="28"/>
      <c r="H87" s="35" t="s">
        <v>165</v>
      </c>
      <c r="I87" s="11"/>
      <c r="J87" s="9"/>
      <c r="K87" s="21" t="e">
        <f t="shared" si="1"/>
        <v>#DIV/0!</v>
      </c>
    </row>
    <row r="88" spans="1:11" ht="5.25" customHeight="1" hidden="1">
      <c r="A88" s="11"/>
      <c r="B88" s="35" t="s">
        <v>95</v>
      </c>
      <c r="C88" s="35"/>
      <c r="D88" s="28"/>
      <c r="E88" s="28"/>
      <c r="F88" s="28"/>
      <c r="G88" s="28"/>
      <c r="H88" s="35"/>
      <c r="I88" s="11"/>
      <c r="J88" s="9"/>
      <c r="K88" s="21" t="e">
        <f t="shared" si="1"/>
        <v>#DIV/0!</v>
      </c>
    </row>
    <row r="89" spans="1:11" ht="11.25" customHeight="1" hidden="1">
      <c r="A89" s="11"/>
      <c r="B89" s="35"/>
      <c r="C89" s="35"/>
      <c r="D89" s="28"/>
      <c r="E89" s="28"/>
      <c r="F89" s="28"/>
      <c r="G89" s="28"/>
      <c r="H89" s="28"/>
      <c r="I89" s="28"/>
      <c r="J89" s="9"/>
      <c r="K89" s="21" t="e">
        <f t="shared" si="1"/>
        <v>#DIV/0!</v>
      </c>
    </row>
    <row r="90" spans="1:11" ht="63.75" customHeight="1" hidden="1">
      <c r="A90" s="28"/>
      <c r="B90" s="28"/>
      <c r="C90" s="28"/>
      <c r="D90" s="28"/>
      <c r="E90" s="28"/>
      <c r="F90" s="28"/>
      <c r="G90" s="28"/>
      <c r="H90" s="28"/>
      <c r="I90" s="28"/>
      <c r="J90" s="9"/>
      <c r="K90" s="21" t="e">
        <f t="shared" si="1"/>
        <v>#DIV/0!</v>
      </c>
    </row>
    <row r="91" spans="1:11" ht="16.5" customHeight="1">
      <c r="A91" s="11"/>
      <c r="B91" s="15"/>
      <c r="C91" s="24"/>
      <c r="D91" s="24"/>
      <c r="E91" s="16" t="s">
        <v>79</v>
      </c>
      <c r="F91" s="17" t="s">
        <v>80</v>
      </c>
      <c r="G91" s="25" t="s">
        <v>166</v>
      </c>
      <c r="H91" s="25"/>
      <c r="I91" s="26"/>
      <c r="J91" s="8" t="s">
        <v>497</v>
      </c>
      <c r="K91" s="21">
        <f t="shared" si="1"/>
        <v>0.9467436363636363</v>
      </c>
    </row>
    <row r="92" spans="1:11" ht="16.5" customHeight="1">
      <c r="A92" s="11"/>
      <c r="B92" s="15"/>
      <c r="C92" s="24"/>
      <c r="D92" s="24"/>
      <c r="E92" s="16" t="s">
        <v>82</v>
      </c>
      <c r="F92" s="17" t="s">
        <v>83</v>
      </c>
      <c r="G92" s="25" t="s">
        <v>112</v>
      </c>
      <c r="H92" s="25"/>
      <c r="I92" s="26"/>
      <c r="J92" s="8" t="s">
        <v>498</v>
      </c>
      <c r="K92" s="21">
        <f t="shared" si="1"/>
        <v>0.98806</v>
      </c>
    </row>
    <row r="93" spans="1:11" ht="16.5" customHeight="1">
      <c r="A93" s="11"/>
      <c r="B93" s="15"/>
      <c r="C93" s="24"/>
      <c r="D93" s="24"/>
      <c r="E93" s="16" t="s">
        <v>85</v>
      </c>
      <c r="F93" s="17" t="s">
        <v>86</v>
      </c>
      <c r="G93" s="25" t="s">
        <v>167</v>
      </c>
      <c r="H93" s="25"/>
      <c r="I93" s="26"/>
      <c r="J93" s="8" t="s">
        <v>499</v>
      </c>
      <c r="K93" s="21">
        <f t="shared" si="1"/>
        <v>0.2206</v>
      </c>
    </row>
    <row r="94" spans="1:11" ht="16.5" customHeight="1">
      <c r="A94" s="11"/>
      <c r="B94" s="15"/>
      <c r="C94" s="24"/>
      <c r="D94" s="24"/>
      <c r="E94" s="16" t="s">
        <v>110</v>
      </c>
      <c r="F94" s="17" t="s">
        <v>111</v>
      </c>
      <c r="G94" s="25" t="s">
        <v>168</v>
      </c>
      <c r="H94" s="25"/>
      <c r="I94" s="26"/>
      <c r="J94" s="8" t="s">
        <v>500</v>
      </c>
      <c r="K94" s="21">
        <f t="shared" si="1"/>
        <v>0.971981923076923</v>
      </c>
    </row>
    <row r="95" spans="1:11" ht="16.5" customHeight="1">
      <c r="A95" s="11"/>
      <c r="B95" s="15"/>
      <c r="C95" s="24"/>
      <c r="D95" s="24"/>
      <c r="E95" s="16" t="s">
        <v>44</v>
      </c>
      <c r="F95" s="17" t="s">
        <v>45</v>
      </c>
      <c r="G95" s="25" t="s">
        <v>164</v>
      </c>
      <c r="H95" s="25"/>
      <c r="I95" s="26"/>
      <c r="J95" s="10" t="s">
        <v>501</v>
      </c>
      <c r="K95" s="21">
        <f t="shared" si="1"/>
        <v>0.4408555714285714</v>
      </c>
    </row>
    <row r="96" spans="1:11" ht="16.5" customHeight="1">
      <c r="A96" s="11"/>
      <c r="B96" s="15"/>
      <c r="C96" s="24"/>
      <c r="D96" s="24"/>
      <c r="E96" s="16" t="s">
        <v>113</v>
      </c>
      <c r="F96" s="17" t="s">
        <v>114</v>
      </c>
      <c r="G96" s="25" t="s">
        <v>169</v>
      </c>
      <c r="H96" s="25"/>
      <c r="I96" s="26"/>
      <c r="J96" s="10" t="s">
        <v>502</v>
      </c>
      <c r="K96" s="21">
        <f t="shared" si="1"/>
        <v>0.8708419999999999</v>
      </c>
    </row>
    <row r="97" spans="1:11" ht="16.5" customHeight="1">
      <c r="A97" s="11"/>
      <c r="B97" s="15"/>
      <c r="C97" s="24"/>
      <c r="D97" s="24"/>
      <c r="E97" s="16" t="s">
        <v>47</v>
      </c>
      <c r="F97" s="17" t="s">
        <v>48</v>
      </c>
      <c r="G97" s="25" t="s">
        <v>170</v>
      </c>
      <c r="H97" s="25"/>
      <c r="I97" s="26"/>
      <c r="J97" s="10" t="s">
        <v>503</v>
      </c>
      <c r="K97" s="21">
        <f t="shared" si="1"/>
        <v>0.36409230769230766</v>
      </c>
    </row>
    <row r="98" spans="1:11" ht="16.5" customHeight="1">
      <c r="A98" s="11"/>
      <c r="B98" s="15"/>
      <c r="C98" s="24"/>
      <c r="D98" s="24"/>
      <c r="E98" s="16" t="s">
        <v>117</v>
      </c>
      <c r="F98" s="17" t="s">
        <v>118</v>
      </c>
      <c r="G98" s="25" t="s">
        <v>171</v>
      </c>
      <c r="H98" s="25"/>
      <c r="I98" s="26"/>
      <c r="J98" s="10" t="s">
        <v>504</v>
      </c>
      <c r="K98" s="21">
        <f t="shared" si="1"/>
        <v>0.48</v>
      </c>
    </row>
    <row r="99" spans="1:11" ht="16.5" customHeight="1">
      <c r="A99" s="11"/>
      <c r="B99" s="15"/>
      <c r="C99" s="24"/>
      <c r="D99" s="24"/>
      <c r="E99" s="16" t="s">
        <v>20</v>
      </c>
      <c r="F99" s="17" t="s">
        <v>21</v>
      </c>
      <c r="G99" s="25" t="s">
        <v>140</v>
      </c>
      <c r="H99" s="25"/>
      <c r="I99" s="26"/>
      <c r="J99" s="10" t="s">
        <v>505</v>
      </c>
      <c r="K99" s="21">
        <f t="shared" si="1"/>
        <v>0.5347069999999999</v>
      </c>
    </row>
    <row r="100" spans="1:11" ht="16.5" customHeight="1">
      <c r="A100" s="11"/>
      <c r="B100" s="15"/>
      <c r="C100" s="24"/>
      <c r="D100" s="24"/>
      <c r="E100" s="16" t="s">
        <v>129</v>
      </c>
      <c r="F100" s="17" t="s">
        <v>130</v>
      </c>
      <c r="G100" s="25" t="s">
        <v>171</v>
      </c>
      <c r="H100" s="25"/>
      <c r="I100" s="26"/>
      <c r="J100" s="10" t="s">
        <v>65</v>
      </c>
      <c r="K100" s="21">
        <f t="shared" si="1"/>
        <v>0</v>
      </c>
    </row>
    <row r="101" spans="1:11" ht="16.5" customHeight="1">
      <c r="A101" s="11"/>
      <c r="B101" s="15"/>
      <c r="C101" s="24"/>
      <c r="D101" s="24"/>
      <c r="E101" s="16" t="s">
        <v>23</v>
      </c>
      <c r="F101" s="17" t="s">
        <v>24</v>
      </c>
      <c r="G101" s="25" t="s">
        <v>46</v>
      </c>
      <c r="H101" s="25"/>
      <c r="I101" s="26"/>
      <c r="J101" s="10" t="s">
        <v>506</v>
      </c>
      <c r="K101" s="21">
        <f t="shared" si="1"/>
        <v>0.877875</v>
      </c>
    </row>
    <row r="102" spans="1:11" ht="16.5" customHeight="1">
      <c r="A102" s="11"/>
      <c r="B102" s="15"/>
      <c r="C102" s="24"/>
      <c r="D102" s="24"/>
      <c r="E102" s="16" t="s">
        <v>132</v>
      </c>
      <c r="F102" s="17" t="s">
        <v>133</v>
      </c>
      <c r="G102" s="25" t="s">
        <v>172</v>
      </c>
      <c r="H102" s="25"/>
      <c r="I102" s="26"/>
      <c r="J102" s="10" t="s">
        <v>507</v>
      </c>
      <c r="K102" s="21">
        <f t="shared" si="1"/>
        <v>1</v>
      </c>
    </row>
    <row r="103" spans="1:11" ht="16.5" customHeight="1">
      <c r="A103" s="11"/>
      <c r="B103" s="15"/>
      <c r="C103" s="24"/>
      <c r="D103" s="24"/>
      <c r="E103" s="16" t="s">
        <v>173</v>
      </c>
      <c r="F103" s="17" t="s">
        <v>174</v>
      </c>
      <c r="G103" s="25" t="s">
        <v>175</v>
      </c>
      <c r="H103" s="25"/>
      <c r="I103" s="26"/>
      <c r="J103" s="10" t="s">
        <v>508</v>
      </c>
      <c r="K103" s="21">
        <f t="shared" si="1"/>
        <v>0.9791446153846154</v>
      </c>
    </row>
    <row r="104" spans="1:11" ht="16.5" customHeight="1">
      <c r="A104" s="11"/>
      <c r="B104" s="12"/>
      <c r="C104" s="29" t="s">
        <v>176</v>
      </c>
      <c r="D104" s="29"/>
      <c r="E104" s="13"/>
      <c r="F104" s="14" t="s">
        <v>177</v>
      </c>
      <c r="G104" s="30" t="s">
        <v>167</v>
      </c>
      <c r="H104" s="30"/>
      <c r="I104" s="31"/>
      <c r="J104" s="7" t="str">
        <f>J105</f>
        <v>200,00</v>
      </c>
      <c r="K104" s="21">
        <f t="shared" si="1"/>
        <v>1</v>
      </c>
    </row>
    <row r="105" spans="1:11" ht="16.5" customHeight="1">
      <c r="A105" s="11"/>
      <c r="B105" s="15"/>
      <c r="C105" s="24"/>
      <c r="D105" s="24"/>
      <c r="E105" s="16" t="s">
        <v>44</v>
      </c>
      <c r="F105" s="17" t="s">
        <v>45</v>
      </c>
      <c r="G105" s="25" t="s">
        <v>167</v>
      </c>
      <c r="H105" s="25"/>
      <c r="I105" s="26"/>
      <c r="J105" s="10" t="s">
        <v>167</v>
      </c>
      <c r="K105" s="21">
        <f t="shared" si="1"/>
        <v>1</v>
      </c>
    </row>
    <row r="106" spans="1:11" ht="16.5" customHeight="1">
      <c r="A106" s="11"/>
      <c r="B106" s="18" t="s">
        <v>178</v>
      </c>
      <c r="C106" s="32"/>
      <c r="D106" s="32"/>
      <c r="E106" s="18"/>
      <c r="F106" s="19" t="s">
        <v>179</v>
      </c>
      <c r="G106" s="33" t="s">
        <v>180</v>
      </c>
      <c r="H106" s="33"/>
      <c r="I106" s="34"/>
      <c r="J106" s="6" t="str">
        <f>J107</f>
        <v>122598,18</v>
      </c>
      <c r="K106" s="21">
        <f t="shared" si="1"/>
        <v>0.9807854399999999</v>
      </c>
    </row>
    <row r="107" spans="1:11" ht="28.5" customHeight="1">
      <c r="A107" s="11"/>
      <c r="B107" s="12"/>
      <c r="C107" s="29" t="s">
        <v>181</v>
      </c>
      <c r="D107" s="29"/>
      <c r="E107" s="13"/>
      <c r="F107" s="14" t="s">
        <v>182</v>
      </c>
      <c r="G107" s="30" t="s">
        <v>180</v>
      </c>
      <c r="H107" s="30"/>
      <c r="I107" s="31"/>
      <c r="J107" s="7" t="str">
        <f>J108</f>
        <v>122598,18</v>
      </c>
      <c r="K107" s="21">
        <f t="shared" si="1"/>
        <v>0.9807854399999999</v>
      </c>
    </row>
    <row r="108" spans="1:11" ht="27" customHeight="1">
      <c r="A108" s="11"/>
      <c r="B108" s="15"/>
      <c r="C108" s="24"/>
      <c r="D108" s="24"/>
      <c r="E108" s="16" t="s">
        <v>183</v>
      </c>
      <c r="F108" s="17" t="s">
        <v>184</v>
      </c>
      <c r="G108" s="25" t="s">
        <v>180</v>
      </c>
      <c r="H108" s="25"/>
      <c r="I108" s="26"/>
      <c r="J108" s="10" t="s">
        <v>509</v>
      </c>
      <c r="K108" s="21">
        <f t="shared" si="1"/>
        <v>0.9807854399999999</v>
      </c>
    </row>
    <row r="109" spans="1:11" ht="16.5" customHeight="1">
      <c r="A109" s="11"/>
      <c r="B109" s="18" t="s">
        <v>185</v>
      </c>
      <c r="C109" s="32"/>
      <c r="D109" s="32"/>
      <c r="E109" s="18"/>
      <c r="F109" s="19" t="s">
        <v>186</v>
      </c>
      <c r="G109" s="33" t="s">
        <v>187</v>
      </c>
      <c r="H109" s="33"/>
      <c r="I109" s="34"/>
      <c r="J109" s="6" t="str">
        <f>J110</f>
        <v>0,00</v>
      </c>
      <c r="K109" s="21">
        <f t="shared" si="1"/>
        <v>0</v>
      </c>
    </row>
    <row r="110" spans="1:11" ht="16.5" customHeight="1">
      <c r="A110" s="11"/>
      <c r="B110" s="12"/>
      <c r="C110" s="29" t="s">
        <v>188</v>
      </c>
      <c r="D110" s="29"/>
      <c r="E110" s="13"/>
      <c r="F110" s="14" t="s">
        <v>189</v>
      </c>
      <c r="G110" s="30" t="s">
        <v>187</v>
      </c>
      <c r="H110" s="30"/>
      <c r="I110" s="31"/>
      <c r="J110" s="7" t="str">
        <f>J111</f>
        <v>0,00</v>
      </c>
      <c r="K110" s="21">
        <f t="shared" si="1"/>
        <v>0</v>
      </c>
    </row>
    <row r="111" spans="1:11" ht="16.5" customHeight="1">
      <c r="A111" s="11"/>
      <c r="B111" s="15"/>
      <c r="C111" s="24"/>
      <c r="D111" s="24"/>
      <c r="E111" s="16" t="s">
        <v>190</v>
      </c>
      <c r="F111" s="17" t="s">
        <v>191</v>
      </c>
      <c r="G111" s="25" t="s">
        <v>187</v>
      </c>
      <c r="H111" s="25"/>
      <c r="I111" s="26"/>
      <c r="J111" s="10" t="s">
        <v>65</v>
      </c>
      <c r="K111" s="21">
        <f t="shared" si="1"/>
        <v>0</v>
      </c>
    </row>
    <row r="112" spans="1:11" ht="16.5" customHeight="1">
      <c r="A112" s="11"/>
      <c r="B112" s="18" t="s">
        <v>192</v>
      </c>
      <c r="C112" s="32"/>
      <c r="D112" s="32"/>
      <c r="E112" s="18"/>
      <c r="F112" s="19" t="s">
        <v>193</v>
      </c>
      <c r="G112" s="33" t="s">
        <v>194</v>
      </c>
      <c r="H112" s="33"/>
      <c r="I112" s="34"/>
      <c r="J112" s="6">
        <f>J113+J137+J147+J177+J202+J204+J207+J216</f>
        <v>5482401.850000001</v>
      </c>
      <c r="K112" s="21">
        <f t="shared" si="1"/>
        <v>0.9293587899126106</v>
      </c>
    </row>
    <row r="113" spans="1:11" ht="16.5" customHeight="1">
      <c r="A113" s="11"/>
      <c r="B113" s="12"/>
      <c r="C113" s="29" t="s">
        <v>195</v>
      </c>
      <c r="D113" s="29"/>
      <c r="E113" s="13"/>
      <c r="F113" s="14" t="s">
        <v>196</v>
      </c>
      <c r="G113" s="30" t="s">
        <v>197</v>
      </c>
      <c r="H113" s="30"/>
      <c r="I113" s="31"/>
      <c r="J113" s="7">
        <f>J114+J115+J116+J117+J118+J119+J120+J121+J122+J123+J124+J125+J126+J127+J128+J129+J130+J131</f>
        <v>3093086.31</v>
      </c>
      <c r="K113" s="21">
        <f t="shared" si="1"/>
        <v>0.9544403411203577</v>
      </c>
    </row>
    <row r="114" spans="1:11" ht="16.5" customHeight="1">
      <c r="A114" s="11"/>
      <c r="B114" s="15"/>
      <c r="C114" s="24"/>
      <c r="D114" s="24"/>
      <c r="E114" s="16" t="s">
        <v>99</v>
      </c>
      <c r="F114" s="17" t="s">
        <v>100</v>
      </c>
      <c r="G114" s="25" t="s">
        <v>198</v>
      </c>
      <c r="H114" s="25"/>
      <c r="I114" s="26"/>
      <c r="J114" s="10" t="s">
        <v>510</v>
      </c>
      <c r="K114" s="21">
        <f t="shared" si="1"/>
        <v>0.8787644871794872</v>
      </c>
    </row>
    <row r="115" spans="1:11" ht="16.5" customHeight="1">
      <c r="A115" s="11"/>
      <c r="B115" s="15"/>
      <c r="C115" s="24"/>
      <c r="D115" s="24"/>
      <c r="E115" s="16" t="s">
        <v>76</v>
      </c>
      <c r="F115" s="17" t="s">
        <v>77</v>
      </c>
      <c r="G115" s="25" t="s">
        <v>199</v>
      </c>
      <c r="H115" s="25"/>
      <c r="I115" s="26"/>
      <c r="J115" s="10" t="s">
        <v>511</v>
      </c>
      <c r="K115" s="21">
        <f t="shared" si="1"/>
        <v>0.9793736040609138</v>
      </c>
    </row>
    <row r="116" spans="1:11" ht="16.5" customHeight="1">
      <c r="A116" s="11"/>
      <c r="B116" s="15"/>
      <c r="C116" s="24"/>
      <c r="D116" s="24"/>
      <c r="E116" s="16" t="s">
        <v>79</v>
      </c>
      <c r="F116" s="17" t="s">
        <v>80</v>
      </c>
      <c r="G116" s="25" t="s">
        <v>200</v>
      </c>
      <c r="H116" s="25"/>
      <c r="I116" s="26"/>
      <c r="J116" s="10" t="s">
        <v>512</v>
      </c>
      <c r="K116" s="21">
        <f t="shared" si="1"/>
        <v>0.9308679665738161</v>
      </c>
    </row>
    <row r="117" spans="1:11" ht="16.5" customHeight="1">
      <c r="A117" s="11"/>
      <c r="B117" s="15"/>
      <c r="C117" s="24"/>
      <c r="D117" s="24"/>
      <c r="E117" s="16" t="s">
        <v>82</v>
      </c>
      <c r="F117" s="17" t="s">
        <v>83</v>
      </c>
      <c r="G117" s="25" t="s">
        <v>201</v>
      </c>
      <c r="H117" s="25"/>
      <c r="I117" s="26"/>
      <c r="J117" s="10" t="s">
        <v>513</v>
      </c>
      <c r="K117" s="21">
        <f t="shared" si="1"/>
        <v>0.9781622501427755</v>
      </c>
    </row>
    <row r="118" spans="1:11" ht="16.5" customHeight="1">
      <c r="A118" s="11"/>
      <c r="B118" s="15"/>
      <c r="C118" s="24"/>
      <c r="D118" s="24"/>
      <c r="E118" s="16" t="s">
        <v>85</v>
      </c>
      <c r="F118" s="17" t="s">
        <v>86</v>
      </c>
      <c r="G118" s="25" t="s">
        <v>202</v>
      </c>
      <c r="H118" s="25"/>
      <c r="I118" s="26"/>
      <c r="J118" s="10" t="s">
        <v>514</v>
      </c>
      <c r="K118" s="21">
        <f t="shared" si="1"/>
        <v>0.800512033898305</v>
      </c>
    </row>
    <row r="119" spans="1:11" ht="16.5" customHeight="1">
      <c r="A119" s="11"/>
      <c r="B119" s="15"/>
      <c r="C119" s="24"/>
      <c r="D119" s="24"/>
      <c r="E119" s="16" t="s">
        <v>110</v>
      </c>
      <c r="F119" s="17" t="s">
        <v>111</v>
      </c>
      <c r="G119" s="25" t="s">
        <v>203</v>
      </c>
      <c r="H119" s="25"/>
      <c r="I119" s="26"/>
      <c r="J119" s="10" t="s">
        <v>515</v>
      </c>
      <c r="K119" s="21">
        <f t="shared" si="1"/>
        <v>0.653953488372093</v>
      </c>
    </row>
    <row r="120" spans="1:11" ht="16.5" customHeight="1">
      <c r="A120" s="11"/>
      <c r="B120" s="15"/>
      <c r="C120" s="24"/>
      <c r="D120" s="24"/>
      <c r="E120" s="16" t="s">
        <v>44</v>
      </c>
      <c r="F120" s="17" t="s">
        <v>45</v>
      </c>
      <c r="G120" s="25" t="s">
        <v>204</v>
      </c>
      <c r="H120" s="25"/>
      <c r="I120" s="26"/>
      <c r="J120" s="10" t="s">
        <v>516</v>
      </c>
      <c r="K120" s="21">
        <f t="shared" si="1"/>
        <v>0.9665832974601808</v>
      </c>
    </row>
    <row r="121" spans="1:11" ht="16.5" customHeight="1">
      <c r="A121" s="11"/>
      <c r="B121" s="15"/>
      <c r="C121" s="24"/>
      <c r="D121" s="24"/>
      <c r="E121" s="16" t="s">
        <v>205</v>
      </c>
      <c r="F121" s="17" t="s">
        <v>206</v>
      </c>
      <c r="G121" s="25" t="s">
        <v>207</v>
      </c>
      <c r="H121" s="25"/>
      <c r="I121" s="26"/>
      <c r="J121" s="10" t="s">
        <v>517</v>
      </c>
      <c r="K121" s="21">
        <f t="shared" si="1"/>
        <v>0.050543750000000005</v>
      </c>
    </row>
    <row r="122" spans="1:11" ht="16.5" customHeight="1">
      <c r="A122" s="11"/>
      <c r="B122" s="15"/>
      <c r="C122" s="24"/>
      <c r="D122" s="24"/>
      <c r="E122" s="16" t="s">
        <v>113</v>
      </c>
      <c r="F122" s="17" t="s">
        <v>114</v>
      </c>
      <c r="G122" s="25" t="s">
        <v>208</v>
      </c>
      <c r="H122" s="25"/>
      <c r="I122" s="26"/>
      <c r="J122" s="10" t="s">
        <v>518</v>
      </c>
      <c r="K122" s="21">
        <f t="shared" si="1"/>
        <v>0.9203090566037735</v>
      </c>
    </row>
    <row r="123" spans="1:11" ht="16.5" customHeight="1">
      <c r="A123" s="11"/>
      <c r="B123" s="15"/>
      <c r="C123" s="24"/>
      <c r="D123" s="24"/>
      <c r="E123" s="16" t="s">
        <v>47</v>
      </c>
      <c r="F123" s="17" t="s">
        <v>48</v>
      </c>
      <c r="G123" s="25" t="s">
        <v>209</v>
      </c>
      <c r="H123" s="25"/>
      <c r="I123" s="26"/>
      <c r="J123" s="10" t="s">
        <v>519</v>
      </c>
      <c r="K123" s="21">
        <f t="shared" si="1"/>
        <v>0.8428785919540229</v>
      </c>
    </row>
    <row r="124" spans="1:11" ht="16.5" customHeight="1">
      <c r="A124" s="11"/>
      <c r="B124" s="15"/>
      <c r="C124" s="24"/>
      <c r="D124" s="24"/>
      <c r="E124" s="16" t="s">
        <v>117</v>
      </c>
      <c r="F124" s="17" t="s">
        <v>118</v>
      </c>
      <c r="G124" s="25" t="s">
        <v>93</v>
      </c>
      <c r="H124" s="25"/>
      <c r="I124" s="26"/>
      <c r="J124" s="10" t="s">
        <v>520</v>
      </c>
      <c r="K124" s="21">
        <f t="shared" si="1"/>
        <v>0.03</v>
      </c>
    </row>
    <row r="125" spans="1:11" ht="16.5" customHeight="1">
      <c r="A125" s="11"/>
      <c r="B125" s="15"/>
      <c r="C125" s="24"/>
      <c r="D125" s="24"/>
      <c r="E125" s="16" t="s">
        <v>20</v>
      </c>
      <c r="F125" s="17" t="s">
        <v>21</v>
      </c>
      <c r="G125" s="25" t="s">
        <v>210</v>
      </c>
      <c r="H125" s="25"/>
      <c r="I125" s="26"/>
      <c r="J125" s="10" t="s">
        <v>521</v>
      </c>
      <c r="K125" s="21">
        <f t="shared" si="1"/>
        <v>0.8791515509601181</v>
      </c>
    </row>
    <row r="126" spans="1:11" ht="16.5" customHeight="1">
      <c r="A126" s="11"/>
      <c r="B126" s="15"/>
      <c r="C126" s="24"/>
      <c r="D126" s="24"/>
      <c r="E126" s="16" t="s">
        <v>121</v>
      </c>
      <c r="F126" s="17" t="s">
        <v>122</v>
      </c>
      <c r="G126" s="25" t="s">
        <v>137</v>
      </c>
      <c r="H126" s="25"/>
      <c r="I126" s="26"/>
      <c r="J126" s="10" t="s">
        <v>522</v>
      </c>
      <c r="K126" s="21">
        <f t="shared" si="1"/>
        <v>0.6248083333333333</v>
      </c>
    </row>
    <row r="127" spans="1:11" ht="19.5" customHeight="1">
      <c r="A127" s="11"/>
      <c r="B127" s="15"/>
      <c r="C127" s="24"/>
      <c r="D127" s="24"/>
      <c r="E127" s="16" t="s">
        <v>126</v>
      </c>
      <c r="F127" s="17" t="s">
        <v>127</v>
      </c>
      <c r="G127" s="25" t="s">
        <v>211</v>
      </c>
      <c r="H127" s="25"/>
      <c r="I127" s="26"/>
      <c r="J127" s="10">
        <v>4655.5</v>
      </c>
      <c r="K127" s="21">
        <f t="shared" si="1"/>
        <v>0.727421875</v>
      </c>
    </row>
    <row r="128" spans="1:11" ht="16.5" customHeight="1">
      <c r="A128" s="11"/>
      <c r="B128" s="15"/>
      <c r="C128" s="24"/>
      <c r="D128" s="24"/>
      <c r="E128" s="16" t="s">
        <v>129</v>
      </c>
      <c r="F128" s="17" t="s">
        <v>130</v>
      </c>
      <c r="G128" s="25" t="s">
        <v>212</v>
      </c>
      <c r="H128" s="25"/>
      <c r="I128" s="26"/>
      <c r="J128" s="10" t="s">
        <v>523</v>
      </c>
      <c r="K128" s="21">
        <f t="shared" si="1"/>
        <v>0.5414894736842105</v>
      </c>
    </row>
    <row r="129" spans="1:11" ht="16.5" customHeight="1">
      <c r="A129" s="11"/>
      <c r="B129" s="15"/>
      <c r="C129" s="24"/>
      <c r="D129" s="24"/>
      <c r="E129" s="16" t="s">
        <v>23</v>
      </c>
      <c r="F129" s="17" t="s">
        <v>24</v>
      </c>
      <c r="G129" s="25" t="s">
        <v>128</v>
      </c>
      <c r="H129" s="25"/>
      <c r="I129" s="26"/>
      <c r="J129" s="10" t="s">
        <v>524</v>
      </c>
      <c r="K129" s="21">
        <f t="shared" si="1"/>
        <v>0.727</v>
      </c>
    </row>
    <row r="130" spans="1:11" ht="16.5" customHeight="1">
      <c r="A130" s="11"/>
      <c r="B130" s="15"/>
      <c r="C130" s="24"/>
      <c r="D130" s="24"/>
      <c r="E130" s="16" t="s">
        <v>132</v>
      </c>
      <c r="F130" s="17" t="s">
        <v>133</v>
      </c>
      <c r="G130" s="25" t="s">
        <v>213</v>
      </c>
      <c r="H130" s="25"/>
      <c r="I130" s="26"/>
      <c r="J130" s="10" t="s">
        <v>525</v>
      </c>
      <c r="K130" s="21">
        <f t="shared" si="1"/>
        <v>0.939422978517533</v>
      </c>
    </row>
    <row r="131" spans="1:11" ht="13.5" customHeight="1">
      <c r="A131" s="11"/>
      <c r="B131" s="15"/>
      <c r="C131" s="24"/>
      <c r="D131" s="24"/>
      <c r="E131" s="16" t="s">
        <v>135</v>
      </c>
      <c r="F131" s="17" t="s">
        <v>136</v>
      </c>
      <c r="G131" s="25" t="s">
        <v>214</v>
      </c>
      <c r="H131" s="25"/>
      <c r="I131" s="26"/>
      <c r="J131" s="10" t="s">
        <v>526</v>
      </c>
      <c r="K131" s="21">
        <f t="shared" si="1"/>
        <v>0.27941176470588236</v>
      </c>
    </row>
    <row r="132" spans="1:11" ht="0.75" customHeight="1" hidden="1">
      <c r="A132" s="28"/>
      <c r="B132" s="28"/>
      <c r="C132" s="28"/>
      <c r="D132" s="28"/>
      <c r="E132" s="28"/>
      <c r="F132" s="28"/>
      <c r="G132" s="28"/>
      <c r="H132" s="28"/>
      <c r="I132" s="28"/>
      <c r="J132" s="9"/>
      <c r="K132" s="21" t="e">
        <f t="shared" si="1"/>
        <v>#DIV/0!</v>
      </c>
    </row>
    <row r="133" spans="1:11" ht="5.25" customHeight="1" hidden="1">
      <c r="A133" s="28"/>
      <c r="B133" s="28"/>
      <c r="C133" s="28"/>
      <c r="D133" s="28"/>
      <c r="E133" s="28"/>
      <c r="F133" s="28"/>
      <c r="G133" s="28"/>
      <c r="H133" s="35" t="s">
        <v>215</v>
      </c>
      <c r="I133" s="11"/>
      <c r="J133" s="9"/>
      <c r="K133" s="21" t="e">
        <f t="shared" si="1"/>
        <v>#DIV/0!</v>
      </c>
    </row>
    <row r="134" spans="1:11" ht="5.25" customHeight="1" hidden="1">
      <c r="A134" s="11"/>
      <c r="B134" s="35" t="s">
        <v>95</v>
      </c>
      <c r="C134" s="35"/>
      <c r="D134" s="28"/>
      <c r="E134" s="28"/>
      <c r="F134" s="28"/>
      <c r="G134" s="28"/>
      <c r="H134" s="35"/>
      <c r="I134" s="11"/>
      <c r="J134" s="9"/>
      <c r="K134" s="21" t="e">
        <f aca="true" t="shared" si="2" ref="K134:K197">J134/G134</f>
        <v>#DIV/0!</v>
      </c>
    </row>
    <row r="135" spans="1:11" ht="11.25" customHeight="1" hidden="1">
      <c r="A135" s="11"/>
      <c r="B135" s="35"/>
      <c r="C135" s="35"/>
      <c r="D135" s="28"/>
      <c r="E135" s="28"/>
      <c r="F135" s="28"/>
      <c r="G135" s="28"/>
      <c r="H135" s="28"/>
      <c r="I135" s="28"/>
      <c r="J135" s="9"/>
      <c r="K135" s="21" t="e">
        <f t="shared" si="2"/>
        <v>#DIV/0!</v>
      </c>
    </row>
    <row r="136" spans="1:11" ht="63.75" customHeight="1" hidden="1">
      <c r="A136" s="28"/>
      <c r="B136" s="28"/>
      <c r="C136" s="28"/>
      <c r="D136" s="28"/>
      <c r="E136" s="28"/>
      <c r="F136" s="28"/>
      <c r="G136" s="28"/>
      <c r="H136" s="28"/>
      <c r="I136" s="28"/>
      <c r="J136" s="9"/>
      <c r="K136" s="21" t="e">
        <f t="shared" si="2"/>
        <v>#DIV/0!</v>
      </c>
    </row>
    <row r="137" spans="1:11" ht="16.5" customHeight="1">
      <c r="A137" s="11"/>
      <c r="B137" s="12"/>
      <c r="C137" s="29" t="s">
        <v>216</v>
      </c>
      <c r="D137" s="29"/>
      <c r="E137" s="13"/>
      <c r="F137" s="14" t="s">
        <v>217</v>
      </c>
      <c r="G137" s="30" t="s">
        <v>218</v>
      </c>
      <c r="H137" s="30"/>
      <c r="I137" s="31"/>
      <c r="J137" s="7">
        <f>J138+J139+J140+J141+J142+J143+J144+J145+J146</f>
        <v>211466.80999999997</v>
      </c>
      <c r="K137" s="21">
        <f t="shared" si="2"/>
        <v>0.9389094065516413</v>
      </c>
    </row>
    <row r="138" spans="1:11" ht="16.5" customHeight="1">
      <c r="A138" s="11"/>
      <c r="B138" s="15"/>
      <c r="C138" s="24"/>
      <c r="D138" s="24"/>
      <c r="E138" s="16" t="s">
        <v>99</v>
      </c>
      <c r="F138" s="17" t="s">
        <v>100</v>
      </c>
      <c r="G138" s="25" t="s">
        <v>219</v>
      </c>
      <c r="H138" s="25"/>
      <c r="I138" s="26"/>
      <c r="J138" s="10" t="s">
        <v>527</v>
      </c>
      <c r="K138" s="21">
        <f t="shared" si="2"/>
        <v>0.8613124999999999</v>
      </c>
    </row>
    <row r="139" spans="1:11" ht="16.5" customHeight="1">
      <c r="A139" s="11"/>
      <c r="B139" s="15"/>
      <c r="C139" s="24"/>
      <c r="D139" s="24"/>
      <c r="E139" s="16" t="s">
        <v>76</v>
      </c>
      <c r="F139" s="17" t="s">
        <v>77</v>
      </c>
      <c r="G139" s="25" t="s">
        <v>220</v>
      </c>
      <c r="H139" s="25"/>
      <c r="I139" s="26"/>
      <c r="J139" s="10" t="s">
        <v>528</v>
      </c>
      <c r="K139" s="21">
        <f t="shared" si="2"/>
        <v>0.9815462460567822</v>
      </c>
    </row>
    <row r="140" spans="1:11" ht="16.5" customHeight="1">
      <c r="A140" s="11"/>
      <c r="B140" s="15"/>
      <c r="C140" s="24"/>
      <c r="D140" s="24"/>
      <c r="E140" s="16" t="s">
        <v>79</v>
      </c>
      <c r="F140" s="17" t="s">
        <v>80</v>
      </c>
      <c r="G140" s="25" t="s">
        <v>112</v>
      </c>
      <c r="H140" s="25"/>
      <c r="I140" s="26"/>
      <c r="J140" s="10" t="s">
        <v>529</v>
      </c>
      <c r="K140" s="21">
        <f t="shared" si="2"/>
        <v>0.9325871428571428</v>
      </c>
    </row>
    <row r="141" spans="1:11" ht="16.5" customHeight="1">
      <c r="A141" s="11"/>
      <c r="B141" s="15"/>
      <c r="C141" s="24"/>
      <c r="D141" s="24"/>
      <c r="E141" s="16" t="s">
        <v>82</v>
      </c>
      <c r="F141" s="17" t="s">
        <v>83</v>
      </c>
      <c r="G141" s="25" t="s">
        <v>168</v>
      </c>
      <c r="H141" s="25"/>
      <c r="I141" s="26"/>
      <c r="J141" s="10" t="s">
        <v>530</v>
      </c>
      <c r="K141" s="21">
        <f t="shared" si="2"/>
        <v>0.7797484615384616</v>
      </c>
    </row>
    <row r="142" spans="1:11" ht="16.5" customHeight="1">
      <c r="A142" s="11"/>
      <c r="B142" s="15"/>
      <c r="C142" s="24"/>
      <c r="D142" s="24"/>
      <c r="E142" s="16" t="s">
        <v>85</v>
      </c>
      <c r="F142" s="17" t="s">
        <v>86</v>
      </c>
      <c r="G142" s="25" t="s">
        <v>221</v>
      </c>
      <c r="H142" s="25"/>
      <c r="I142" s="26"/>
      <c r="J142" s="10" t="s">
        <v>531</v>
      </c>
      <c r="K142" s="21">
        <f t="shared" si="2"/>
        <v>0.8340555555555556</v>
      </c>
    </row>
    <row r="143" spans="1:11" ht="16.5" customHeight="1">
      <c r="A143" s="11"/>
      <c r="B143" s="15"/>
      <c r="C143" s="24"/>
      <c r="D143" s="24"/>
      <c r="E143" s="16" t="s">
        <v>44</v>
      </c>
      <c r="F143" s="17" t="s">
        <v>45</v>
      </c>
      <c r="G143" s="25" t="s">
        <v>222</v>
      </c>
      <c r="H143" s="25"/>
      <c r="I143" s="26"/>
      <c r="J143" s="10" t="s">
        <v>224</v>
      </c>
      <c r="K143" s="21">
        <f t="shared" si="2"/>
        <v>0.3333333333333333</v>
      </c>
    </row>
    <row r="144" spans="1:11" ht="16.5" customHeight="1">
      <c r="A144" s="11"/>
      <c r="B144" s="15"/>
      <c r="C144" s="24"/>
      <c r="D144" s="24"/>
      <c r="E144" s="16" t="s">
        <v>117</v>
      </c>
      <c r="F144" s="17" t="s">
        <v>118</v>
      </c>
      <c r="G144" s="25" t="s">
        <v>223</v>
      </c>
      <c r="H144" s="25"/>
      <c r="I144" s="26"/>
      <c r="J144" s="10" t="s">
        <v>65</v>
      </c>
      <c r="K144" s="21">
        <f t="shared" si="2"/>
        <v>0</v>
      </c>
    </row>
    <row r="145" spans="1:11" ht="16.5" customHeight="1">
      <c r="A145" s="11"/>
      <c r="B145" s="15"/>
      <c r="C145" s="24"/>
      <c r="D145" s="24"/>
      <c r="E145" s="16" t="s">
        <v>129</v>
      </c>
      <c r="F145" s="17" t="s">
        <v>130</v>
      </c>
      <c r="G145" s="25" t="s">
        <v>224</v>
      </c>
      <c r="H145" s="25"/>
      <c r="I145" s="26"/>
      <c r="J145" s="10" t="s">
        <v>65</v>
      </c>
      <c r="K145" s="21">
        <f t="shared" si="2"/>
        <v>0</v>
      </c>
    </row>
    <row r="146" spans="1:11" ht="16.5" customHeight="1">
      <c r="A146" s="11"/>
      <c r="B146" s="15"/>
      <c r="C146" s="24"/>
      <c r="D146" s="24"/>
      <c r="E146" s="16" t="s">
        <v>132</v>
      </c>
      <c r="F146" s="17" t="s">
        <v>133</v>
      </c>
      <c r="G146" s="25" t="s">
        <v>225</v>
      </c>
      <c r="H146" s="25"/>
      <c r="I146" s="26"/>
      <c r="J146" s="10" t="s">
        <v>532</v>
      </c>
      <c r="K146" s="21">
        <f t="shared" si="2"/>
        <v>0.9266963843486875</v>
      </c>
    </row>
    <row r="147" spans="1:11" ht="16.5" customHeight="1">
      <c r="A147" s="11"/>
      <c r="B147" s="12"/>
      <c r="C147" s="29" t="s">
        <v>226</v>
      </c>
      <c r="D147" s="29"/>
      <c r="E147" s="13"/>
      <c r="F147" s="14" t="s">
        <v>227</v>
      </c>
      <c r="G147" s="30" t="s">
        <v>228</v>
      </c>
      <c r="H147" s="30"/>
      <c r="I147" s="31"/>
      <c r="J147" s="7">
        <f>J148+J149+J150+J151+J152+J153+J154+J155+J156+J157+J158+J159+J160+J161+J162+J163+J164+J165+J166+J167+J168+J169+J170+J171+J172+J173+J174+J175+J176</f>
        <v>315037.36999999994</v>
      </c>
      <c r="K147" s="21">
        <f t="shared" si="2"/>
        <v>0.687965675676856</v>
      </c>
    </row>
    <row r="148" spans="1:11" ht="16.5" customHeight="1">
      <c r="A148" s="11"/>
      <c r="B148" s="15"/>
      <c r="C148" s="24"/>
      <c r="D148" s="24"/>
      <c r="E148" s="16" t="s">
        <v>99</v>
      </c>
      <c r="F148" s="17" t="s">
        <v>100</v>
      </c>
      <c r="G148" s="25" t="s">
        <v>229</v>
      </c>
      <c r="H148" s="25"/>
      <c r="I148" s="26"/>
      <c r="J148" s="10" t="s">
        <v>533</v>
      </c>
      <c r="K148" s="21">
        <f t="shared" si="2"/>
        <v>0.9004666666666667</v>
      </c>
    </row>
    <row r="149" spans="1:11" ht="16.5" customHeight="1">
      <c r="A149" s="11"/>
      <c r="B149" s="15"/>
      <c r="C149" s="24"/>
      <c r="D149" s="24"/>
      <c r="E149" s="16" t="s">
        <v>76</v>
      </c>
      <c r="F149" s="17" t="s">
        <v>77</v>
      </c>
      <c r="G149" s="25" t="s">
        <v>230</v>
      </c>
      <c r="H149" s="25"/>
      <c r="I149" s="26"/>
      <c r="J149" s="10" t="s">
        <v>534</v>
      </c>
      <c r="K149" s="21">
        <f t="shared" si="2"/>
        <v>0.872506550802139</v>
      </c>
    </row>
    <row r="150" spans="1:11" ht="16.5" customHeight="1">
      <c r="A150" s="11"/>
      <c r="B150" s="15"/>
      <c r="C150" s="24"/>
      <c r="D150" s="24"/>
      <c r="E150" s="16" t="s">
        <v>231</v>
      </c>
      <c r="F150" s="17" t="s">
        <v>77</v>
      </c>
      <c r="G150" s="25" t="s">
        <v>232</v>
      </c>
      <c r="H150" s="25"/>
      <c r="I150" s="26"/>
      <c r="J150" s="10" t="s">
        <v>535</v>
      </c>
      <c r="K150" s="21">
        <f t="shared" si="2"/>
        <v>0.2631764623412089</v>
      </c>
    </row>
    <row r="151" spans="1:11" ht="16.5" customHeight="1">
      <c r="A151" s="11"/>
      <c r="B151" s="15"/>
      <c r="C151" s="24"/>
      <c r="D151" s="24"/>
      <c r="E151" s="16" t="s">
        <v>233</v>
      </c>
      <c r="F151" s="17" t="s">
        <v>77</v>
      </c>
      <c r="G151" s="25" t="s">
        <v>234</v>
      </c>
      <c r="H151" s="25"/>
      <c r="I151" s="26"/>
      <c r="J151" s="10" t="s">
        <v>536</v>
      </c>
      <c r="K151" s="21">
        <f t="shared" si="2"/>
        <v>1</v>
      </c>
    </row>
    <row r="152" spans="1:11" ht="16.5" customHeight="1">
      <c r="A152" s="11"/>
      <c r="B152" s="15"/>
      <c r="C152" s="24"/>
      <c r="D152" s="24"/>
      <c r="E152" s="16" t="s">
        <v>79</v>
      </c>
      <c r="F152" s="17" t="s">
        <v>80</v>
      </c>
      <c r="G152" s="25" t="s">
        <v>112</v>
      </c>
      <c r="H152" s="25"/>
      <c r="I152" s="26"/>
      <c r="J152" s="10" t="s">
        <v>537</v>
      </c>
      <c r="K152" s="21">
        <f t="shared" si="2"/>
        <v>0.746685</v>
      </c>
    </row>
    <row r="153" spans="1:11" ht="16.5" customHeight="1">
      <c r="A153" s="11"/>
      <c r="B153" s="15"/>
      <c r="C153" s="24"/>
      <c r="D153" s="24"/>
      <c r="E153" s="16" t="s">
        <v>82</v>
      </c>
      <c r="F153" s="17" t="s">
        <v>83</v>
      </c>
      <c r="G153" s="25" t="s">
        <v>235</v>
      </c>
      <c r="H153" s="25"/>
      <c r="I153" s="26"/>
      <c r="J153" s="10" t="s">
        <v>538</v>
      </c>
      <c r="K153" s="21">
        <f t="shared" si="2"/>
        <v>0.860955377955378</v>
      </c>
    </row>
    <row r="154" spans="1:11" ht="16.5" customHeight="1">
      <c r="A154" s="11"/>
      <c r="B154" s="15"/>
      <c r="C154" s="24"/>
      <c r="D154" s="24"/>
      <c r="E154" s="16" t="s">
        <v>236</v>
      </c>
      <c r="F154" s="17" t="s">
        <v>83</v>
      </c>
      <c r="G154" s="25" t="s">
        <v>237</v>
      </c>
      <c r="H154" s="25"/>
      <c r="I154" s="26"/>
      <c r="J154" s="10" t="s">
        <v>539</v>
      </c>
      <c r="K154" s="21">
        <f t="shared" si="2"/>
        <v>0.2310630834294625</v>
      </c>
    </row>
    <row r="155" spans="1:11" ht="16.5" customHeight="1">
      <c r="A155" s="11"/>
      <c r="B155" s="15"/>
      <c r="C155" s="24"/>
      <c r="D155" s="24"/>
      <c r="E155" s="16" t="s">
        <v>238</v>
      </c>
      <c r="F155" s="17" t="s">
        <v>83</v>
      </c>
      <c r="G155" s="25" t="s">
        <v>239</v>
      </c>
      <c r="H155" s="25"/>
      <c r="I155" s="26"/>
      <c r="J155" s="10" t="s">
        <v>540</v>
      </c>
      <c r="K155" s="21">
        <f t="shared" si="2"/>
        <v>1</v>
      </c>
    </row>
    <row r="156" spans="1:11" ht="16.5" customHeight="1">
      <c r="A156" s="11"/>
      <c r="B156" s="15"/>
      <c r="C156" s="24"/>
      <c r="D156" s="24"/>
      <c r="E156" s="16" t="s">
        <v>85</v>
      </c>
      <c r="F156" s="17" t="s">
        <v>86</v>
      </c>
      <c r="G156" s="25" t="s">
        <v>240</v>
      </c>
      <c r="H156" s="25"/>
      <c r="I156" s="26"/>
      <c r="J156" s="10" t="s">
        <v>541</v>
      </c>
      <c r="K156" s="21">
        <f t="shared" si="2"/>
        <v>0.6678012502694546</v>
      </c>
    </row>
    <row r="157" spans="1:11" ht="16.5" customHeight="1">
      <c r="A157" s="11"/>
      <c r="B157" s="15"/>
      <c r="C157" s="24"/>
      <c r="D157" s="24"/>
      <c r="E157" s="16" t="s">
        <v>241</v>
      </c>
      <c r="F157" s="17" t="s">
        <v>86</v>
      </c>
      <c r="G157" s="25" t="s">
        <v>242</v>
      </c>
      <c r="H157" s="25"/>
      <c r="I157" s="26"/>
      <c r="J157" s="10" t="s">
        <v>542</v>
      </c>
      <c r="K157" s="21">
        <f t="shared" si="2"/>
        <v>0.23058142334765006</v>
      </c>
    </row>
    <row r="158" spans="1:11" ht="16.5" customHeight="1">
      <c r="A158" s="11"/>
      <c r="B158" s="15"/>
      <c r="C158" s="24"/>
      <c r="D158" s="24"/>
      <c r="E158" s="16" t="s">
        <v>243</v>
      </c>
      <c r="F158" s="17" t="s">
        <v>86</v>
      </c>
      <c r="G158" s="25" t="s">
        <v>244</v>
      </c>
      <c r="H158" s="25"/>
      <c r="I158" s="26"/>
      <c r="J158" s="10" t="s">
        <v>244</v>
      </c>
      <c r="K158" s="21">
        <f t="shared" si="2"/>
        <v>1</v>
      </c>
    </row>
    <row r="159" spans="1:11" ht="16.5" customHeight="1">
      <c r="A159" s="11"/>
      <c r="B159" s="15"/>
      <c r="C159" s="24"/>
      <c r="D159" s="24"/>
      <c r="E159" s="16" t="s">
        <v>245</v>
      </c>
      <c r="F159" s="17" t="s">
        <v>111</v>
      </c>
      <c r="G159" s="25" t="s">
        <v>246</v>
      </c>
      <c r="H159" s="25"/>
      <c r="I159" s="26"/>
      <c r="J159" s="10" t="s">
        <v>543</v>
      </c>
      <c r="K159" s="21">
        <f t="shared" si="2"/>
        <v>0.2182237726627438</v>
      </c>
    </row>
    <row r="160" spans="1:11" ht="16.5" customHeight="1">
      <c r="A160" s="11"/>
      <c r="B160" s="15"/>
      <c r="C160" s="24"/>
      <c r="D160" s="24"/>
      <c r="E160" s="16" t="s">
        <v>247</v>
      </c>
      <c r="F160" s="17" t="s">
        <v>111</v>
      </c>
      <c r="G160" s="25" t="s">
        <v>248</v>
      </c>
      <c r="H160" s="25"/>
      <c r="I160" s="26"/>
      <c r="J160" s="10" t="s">
        <v>544</v>
      </c>
      <c r="K160" s="21">
        <f t="shared" si="2"/>
        <v>1</v>
      </c>
    </row>
    <row r="161" spans="1:11" ht="16.5" customHeight="1">
      <c r="A161" s="11"/>
      <c r="B161" s="15"/>
      <c r="C161" s="24"/>
      <c r="D161" s="24"/>
      <c r="E161" s="16" t="s">
        <v>44</v>
      </c>
      <c r="F161" s="17" t="s">
        <v>45</v>
      </c>
      <c r="G161" s="25" t="s">
        <v>101</v>
      </c>
      <c r="H161" s="25"/>
      <c r="I161" s="26"/>
      <c r="J161" s="10" t="s">
        <v>545</v>
      </c>
      <c r="K161" s="21">
        <f t="shared" si="2"/>
        <v>0.46534666666666663</v>
      </c>
    </row>
    <row r="162" spans="1:11" ht="16.5" customHeight="1">
      <c r="A162" s="11"/>
      <c r="B162" s="15"/>
      <c r="C162" s="24"/>
      <c r="D162" s="24"/>
      <c r="E162" s="16" t="s">
        <v>249</v>
      </c>
      <c r="F162" s="17" t="s">
        <v>45</v>
      </c>
      <c r="G162" s="25" t="s">
        <v>250</v>
      </c>
      <c r="H162" s="25"/>
      <c r="I162" s="26"/>
      <c r="J162" s="10" t="s">
        <v>546</v>
      </c>
      <c r="K162" s="21">
        <f t="shared" si="2"/>
        <v>0.599258924560743</v>
      </c>
    </row>
    <row r="163" spans="1:11" ht="16.5" customHeight="1">
      <c r="A163" s="11"/>
      <c r="B163" s="15"/>
      <c r="C163" s="24"/>
      <c r="D163" s="24"/>
      <c r="E163" s="16" t="s">
        <v>251</v>
      </c>
      <c r="F163" s="17" t="s">
        <v>45</v>
      </c>
      <c r="G163" s="25" t="s">
        <v>252</v>
      </c>
      <c r="H163" s="25"/>
      <c r="I163" s="26"/>
      <c r="J163" s="10" t="s">
        <v>547</v>
      </c>
      <c r="K163" s="21">
        <f t="shared" si="2"/>
        <v>1</v>
      </c>
    </row>
    <row r="164" spans="1:11" ht="16.5" customHeight="1">
      <c r="A164" s="11"/>
      <c r="B164" s="15"/>
      <c r="C164" s="24"/>
      <c r="D164" s="24"/>
      <c r="E164" s="16" t="s">
        <v>253</v>
      </c>
      <c r="F164" s="17" t="s">
        <v>206</v>
      </c>
      <c r="G164" s="25" t="s">
        <v>254</v>
      </c>
      <c r="H164" s="25"/>
      <c r="I164" s="26"/>
      <c r="J164" s="10" t="s">
        <v>548</v>
      </c>
      <c r="K164" s="21">
        <f t="shared" si="2"/>
        <v>0.5094582024725832</v>
      </c>
    </row>
    <row r="165" spans="1:11" ht="16.5" customHeight="1">
      <c r="A165" s="11"/>
      <c r="B165" s="15"/>
      <c r="C165" s="24"/>
      <c r="D165" s="24"/>
      <c r="E165" s="16" t="s">
        <v>255</v>
      </c>
      <c r="F165" s="17" t="s">
        <v>206</v>
      </c>
      <c r="G165" s="25" t="s">
        <v>256</v>
      </c>
      <c r="H165" s="25"/>
      <c r="I165" s="26"/>
      <c r="J165" s="10" t="s">
        <v>549</v>
      </c>
      <c r="K165" s="21">
        <f t="shared" si="2"/>
        <v>1</v>
      </c>
    </row>
    <row r="166" spans="1:11" ht="16.5" customHeight="1">
      <c r="A166" s="11"/>
      <c r="B166" s="15"/>
      <c r="C166" s="24"/>
      <c r="D166" s="24"/>
      <c r="E166" s="16" t="s">
        <v>113</v>
      </c>
      <c r="F166" s="17" t="s">
        <v>114</v>
      </c>
      <c r="G166" s="25" t="s">
        <v>93</v>
      </c>
      <c r="H166" s="25"/>
      <c r="I166" s="26"/>
      <c r="J166" s="10" t="s">
        <v>550</v>
      </c>
      <c r="K166" s="21">
        <f t="shared" si="2"/>
        <v>0.906555</v>
      </c>
    </row>
    <row r="167" spans="1:11" ht="16.5" customHeight="1">
      <c r="A167" s="11"/>
      <c r="B167" s="15"/>
      <c r="C167" s="24"/>
      <c r="D167" s="24"/>
      <c r="E167" s="16" t="s">
        <v>117</v>
      </c>
      <c r="F167" s="17" t="s">
        <v>118</v>
      </c>
      <c r="G167" s="25" t="s">
        <v>167</v>
      </c>
      <c r="H167" s="25"/>
      <c r="I167" s="26"/>
      <c r="J167" s="10" t="s">
        <v>65</v>
      </c>
      <c r="K167" s="21">
        <f t="shared" si="2"/>
        <v>0</v>
      </c>
    </row>
    <row r="168" spans="1:11" ht="16.5" customHeight="1">
      <c r="A168" s="11"/>
      <c r="B168" s="15"/>
      <c r="C168" s="24"/>
      <c r="D168" s="24"/>
      <c r="E168" s="16" t="s">
        <v>20</v>
      </c>
      <c r="F168" s="17" t="s">
        <v>21</v>
      </c>
      <c r="G168" s="25" t="s">
        <v>93</v>
      </c>
      <c r="H168" s="25"/>
      <c r="I168" s="26"/>
      <c r="J168" s="10" t="s">
        <v>551</v>
      </c>
      <c r="K168" s="21">
        <f t="shared" si="2"/>
        <v>0.341505</v>
      </c>
    </row>
    <row r="169" spans="1:11" ht="16.5" customHeight="1">
      <c r="A169" s="11"/>
      <c r="B169" s="15"/>
      <c r="C169" s="24"/>
      <c r="D169" s="24"/>
      <c r="E169" s="16" t="s">
        <v>257</v>
      </c>
      <c r="F169" s="17" t="s">
        <v>21</v>
      </c>
      <c r="G169" s="25" t="s">
        <v>258</v>
      </c>
      <c r="H169" s="25"/>
      <c r="I169" s="26"/>
      <c r="J169" s="10" t="s">
        <v>552</v>
      </c>
      <c r="K169" s="21">
        <f t="shared" si="2"/>
        <v>0.4422901039759635</v>
      </c>
    </row>
    <row r="170" spans="1:11" ht="16.5" customHeight="1">
      <c r="A170" s="11"/>
      <c r="B170" s="15"/>
      <c r="C170" s="24"/>
      <c r="D170" s="24"/>
      <c r="E170" s="16" t="s">
        <v>259</v>
      </c>
      <c r="F170" s="17" t="s">
        <v>21</v>
      </c>
      <c r="G170" s="25" t="s">
        <v>260</v>
      </c>
      <c r="H170" s="25"/>
      <c r="I170" s="26"/>
      <c r="J170" s="10" t="s">
        <v>553</v>
      </c>
      <c r="K170" s="21">
        <f t="shared" si="2"/>
        <v>1</v>
      </c>
    </row>
    <row r="171" spans="1:11" ht="16.5" customHeight="1">
      <c r="A171" s="11"/>
      <c r="B171" s="15"/>
      <c r="C171" s="24"/>
      <c r="D171" s="24"/>
      <c r="E171" s="16" t="s">
        <v>129</v>
      </c>
      <c r="F171" s="17" t="s">
        <v>130</v>
      </c>
      <c r="G171" s="25" t="s">
        <v>167</v>
      </c>
      <c r="H171" s="25"/>
      <c r="I171" s="26"/>
      <c r="J171" s="10" t="s">
        <v>554</v>
      </c>
      <c r="K171" s="21">
        <f t="shared" si="2"/>
        <v>0.7340000000000001</v>
      </c>
    </row>
    <row r="172" spans="1:11" ht="16.5" customHeight="1">
      <c r="A172" s="11"/>
      <c r="B172" s="15"/>
      <c r="C172" s="24"/>
      <c r="D172" s="24"/>
      <c r="E172" s="16" t="s">
        <v>23</v>
      </c>
      <c r="F172" s="17" t="s">
        <v>24</v>
      </c>
      <c r="G172" s="25" t="s">
        <v>50</v>
      </c>
      <c r="H172" s="25"/>
      <c r="I172" s="26"/>
      <c r="J172" s="10" t="s">
        <v>555</v>
      </c>
      <c r="K172" s="21">
        <f t="shared" si="2"/>
        <v>0.9949252380952381</v>
      </c>
    </row>
    <row r="173" spans="1:11" ht="16.5" customHeight="1">
      <c r="A173" s="11"/>
      <c r="B173" s="15"/>
      <c r="C173" s="24"/>
      <c r="D173" s="24"/>
      <c r="E173" s="16" t="s">
        <v>132</v>
      </c>
      <c r="F173" s="17" t="s">
        <v>133</v>
      </c>
      <c r="G173" s="25" t="s">
        <v>261</v>
      </c>
      <c r="H173" s="25"/>
      <c r="I173" s="26"/>
      <c r="J173" s="10" t="s">
        <v>556</v>
      </c>
      <c r="K173" s="21">
        <f t="shared" si="2"/>
        <v>1</v>
      </c>
    </row>
    <row r="174" spans="1:11" ht="16.5" customHeight="1">
      <c r="A174" s="11"/>
      <c r="B174" s="15"/>
      <c r="C174" s="24"/>
      <c r="D174" s="24"/>
      <c r="E174" s="16" t="s">
        <v>135</v>
      </c>
      <c r="F174" s="17" t="s">
        <v>136</v>
      </c>
      <c r="G174" s="25" t="s">
        <v>224</v>
      </c>
      <c r="H174" s="25"/>
      <c r="I174" s="26"/>
      <c r="J174" s="10" t="s">
        <v>65</v>
      </c>
      <c r="K174" s="21">
        <f t="shared" si="2"/>
        <v>0</v>
      </c>
    </row>
    <row r="175" spans="1:11" ht="16.5" customHeight="1">
      <c r="A175" s="11"/>
      <c r="B175" s="15"/>
      <c r="C175" s="24"/>
      <c r="D175" s="24"/>
      <c r="E175" s="16" t="s">
        <v>262</v>
      </c>
      <c r="F175" s="17" t="s">
        <v>174</v>
      </c>
      <c r="G175" s="25" t="s">
        <v>152</v>
      </c>
      <c r="H175" s="25"/>
      <c r="I175" s="26"/>
      <c r="J175" s="10" t="s">
        <v>557</v>
      </c>
      <c r="K175" s="21">
        <f t="shared" si="2"/>
        <v>1</v>
      </c>
    </row>
    <row r="176" spans="1:11" ht="16.5" customHeight="1">
      <c r="A176" s="11"/>
      <c r="B176" s="15"/>
      <c r="C176" s="24"/>
      <c r="D176" s="24"/>
      <c r="E176" s="16" t="s">
        <v>263</v>
      </c>
      <c r="F176" s="17" t="s">
        <v>174</v>
      </c>
      <c r="G176" s="25" t="s">
        <v>264</v>
      </c>
      <c r="H176" s="25"/>
      <c r="I176" s="26"/>
      <c r="J176" s="10" t="s">
        <v>264</v>
      </c>
      <c r="K176" s="21">
        <f t="shared" si="2"/>
        <v>1</v>
      </c>
    </row>
    <row r="177" spans="1:11" ht="16.5" customHeight="1">
      <c r="A177" s="11"/>
      <c r="B177" s="12"/>
      <c r="C177" s="29" t="s">
        <v>265</v>
      </c>
      <c r="D177" s="29"/>
      <c r="E177" s="13"/>
      <c r="F177" s="14" t="s">
        <v>266</v>
      </c>
      <c r="G177" s="30" t="s">
        <v>267</v>
      </c>
      <c r="H177" s="30"/>
      <c r="I177" s="31"/>
      <c r="J177" s="7">
        <f>J178+J179+J185+J186+J187+J188+J189+J190+J191+J192+J193+J194+J195+J196+J197+J198+J199+J200+J201</f>
        <v>1438596.61</v>
      </c>
      <c r="K177" s="21">
        <f t="shared" si="2"/>
        <v>0.9458844527027073</v>
      </c>
    </row>
    <row r="178" spans="1:11" ht="16.5" customHeight="1">
      <c r="A178" s="11"/>
      <c r="B178" s="15"/>
      <c r="C178" s="24"/>
      <c r="D178" s="24"/>
      <c r="E178" s="16" t="s">
        <v>99</v>
      </c>
      <c r="F178" s="17" t="s">
        <v>100</v>
      </c>
      <c r="G178" s="25" t="s">
        <v>268</v>
      </c>
      <c r="H178" s="25"/>
      <c r="I178" s="26"/>
      <c r="J178" s="10" t="s">
        <v>558</v>
      </c>
      <c r="K178" s="21">
        <f t="shared" si="2"/>
        <v>0.9069287671232877</v>
      </c>
    </row>
    <row r="179" spans="1:11" ht="16.5" customHeight="1">
      <c r="A179" s="11"/>
      <c r="B179" s="15"/>
      <c r="C179" s="24"/>
      <c r="D179" s="24"/>
      <c r="E179" s="16" t="s">
        <v>76</v>
      </c>
      <c r="F179" s="17" t="s">
        <v>77</v>
      </c>
      <c r="G179" s="25" t="s">
        <v>269</v>
      </c>
      <c r="H179" s="25"/>
      <c r="I179" s="26"/>
      <c r="J179" s="10" t="s">
        <v>559</v>
      </c>
      <c r="K179" s="21">
        <f t="shared" si="2"/>
        <v>0.9605934350282486</v>
      </c>
    </row>
    <row r="180" spans="1:11" ht="0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9"/>
      <c r="K180" s="21" t="e">
        <f t="shared" si="2"/>
        <v>#DIV/0!</v>
      </c>
    </row>
    <row r="181" spans="1:11" ht="5.25" customHeight="1" hidden="1">
      <c r="A181" s="28"/>
      <c r="B181" s="28"/>
      <c r="C181" s="28"/>
      <c r="D181" s="28"/>
      <c r="E181" s="28"/>
      <c r="F181" s="28"/>
      <c r="G181" s="28"/>
      <c r="H181" s="35" t="s">
        <v>270</v>
      </c>
      <c r="I181" s="11"/>
      <c r="J181" s="9"/>
      <c r="K181" s="21" t="e">
        <f t="shared" si="2"/>
        <v>#DIV/0!</v>
      </c>
    </row>
    <row r="182" spans="1:11" ht="5.25" customHeight="1" hidden="1">
      <c r="A182" s="11"/>
      <c r="B182" s="35" t="s">
        <v>95</v>
      </c>
      <c r="C182" s="35"/>
      <c r="D182" s="28"/>
      <c r="E182" s="28"/>
      <c r="F182" s="28"/>
      <c r="G182" s="28"/>
      <c r="H182" s="35"/>
      <c r="I182" s="11"/>
      <c r="J182" s="9"/>
      <c r="K182" s="21" t="e">
        <f t="shared" si="2"/>
        <v>#DIV/0!</v>
      </c>
    </row>
    <row r="183" spans="1:11" ht="11.25" customHeight="1" hidden="1">
      <c r="A183" s="11"/>
      <c r="B183" s="35"/>
      <c r="C183" s="35"/>
      <c r="D183" s="28"/>
      <c r="E183" s="28"/>
      <c r="F183" s="28"/>
      <c r="G183" s="28"/>
      <c r="H183" s="28"/>
      <c r="I183" s="28"/>
      <c r="J183" s="9"/>
      <c r="K183" s="21" t="e">
        <f t="shared" si="2"/>
        <v>#DIV/0!</v>
      </c>
    </row>
    <row r="184" spans="1:11" ht="63.75" customHeight="1" hidden="1">
      <c r="A184" s="28"/>
      <c r="B184" s="28"/>
      <c r="C184" s="28"/>
      <c r="D184" s="28"/>
      <c r="E184" s="28"/>
      <c r="F184" s="28"/>
      <c r="G184" s="28"/>
      <c r="H184" s="28"/>
      <c r="I184" s="28"/>
      <c r="J184" s="9"/>
      <c r="K184" s="21" t="e">
        <f t="shared" si="2"/>
        <v>#DIV/0!</v>
      </c>
    </row>
    <row r="185" spans="1:11" ht="16.5" customHeight="1">
      <c r="A185" s="11"/>
      <c r="B185" s="15"/>
      <c r="C185" s="24"/>
      <c r="D185" s="24"/>
      <c r="E185" s="16" t="s">
        <v>79</v>
      </c>
      <c r="F185" s="17" t="s">
        <v>80</v>
      </c>
      <c r="G185" s="25" t="s">
        <v>268</v>
      </c>
      <c r="H185" s="25"/>
      <c r="I185" s="26"/>
      <c r="J185" s="10" t="s">
        <v>560</v>
      </c>
      <c r="K185" s="21">
        <f t="shared" si="2"/>
        <v>0.8730465753424658</v>
      </c>
    </row>
    <row r="186" spans="1:11" ht="16.5" customHeight="1">
      <c r="A186" s="11"/>
      <c r="B186" s="15"/>
      <c r="C186" s="24"/>
      <c r="D186" s="24"/>
      <c r="E186" s="16" t="s">
        <v>82</v>
      </c>
      <c r="F186" s="17" t="s">
        <v>83</v>
      </c>
      <c r="G186" s="25" t="s">
        <v>271</v>
      </c>
      <c r="H186" s="25"/>
      <c r="I186" s="26"/>
      <c r="J186" s="10" t="s">
        <v>561</v>
      </c>
      <c r="K186" s="21">
        <f t="shared" si="2"/>
        <v>0.9856489570552147</v>
      </c>
    </row>
    <row r="187" spans="1:11" ht="16.5" customHeight="1">
      <c r="A187" s="11"/>
      <c r="B187" s="15"/>
      <c r="C187" s="24"/>
      <c r="D187" s="24"/>
      <c r="E187" s="16" t="s">
        <v>85</v>
      </c>
      <c r="F187" s="17" t="s">
        <v>86</v>
      </c>
      <c r="G187" s="25" t="s">
        <v>272</v>
      </c>
      <c r="H187" s="25"/>
      <c r="I187" s="26"/>
      <c r="J187" s="10" t="s">
        <v>562</v>
      </c>
      <c r="K187" s="21">
        <f t="shared" si="2"/>
        <v>0.7293630188679245</v>
      </c>
    </row>
    <row r="188" spans="1:11" ht="16.5" customHeight="1">
      <c r="A188" s="11"/>
      <c r="B188" s="15"/>
      <c r="C188" s="24"/>
      <c r="D188" s="24"/>
      <c r="E188" s="16" t="s">
        <v>273</v>
      </c>
      <c r="F188" s="17" t="s">
        <v>274</v>
      </c>
      <c r="G188" s="25" t="s">
        <v>171</v>
      </c>
      <c r="H188" s="25"/>
      <c r="I188" s="26"/>
      <c r="J188" s="10" t="s">
        <v>65</v>
      </c>
      <c r="K188" s="21">
        <f t="shared" si="2"/>
        <v>0</v>
      </c>
    </row>
    <row r="189" spans="1:11" ht="16.5" customHeight="1">
      <c r="A189" s="11"/>
      <c r="B189" s="15"/>
      <c r="C189" s="24"/>
      <c r="D189" s="24"/>
      <c r="E189" s="16" t="s">
        <v>110</v>
      </c>
      <c r="F189" s="17" t="s">
        <v>111</v>
      </c>
      <c r="G189" s="25" t="s">
        <v>229</v>
      </c>
      <c r="H189" s="25"/>
      <c r="I189" s="26"/>
      <c r="J189" s="10" t="s">
        <v>563</v>
      </c>
      <c r="K189" s="21">
        <f t="shared" si="2"/>
        <v>0.83</v>
      </c>
    </row>
    <row r="190" spans="1:11" ht="16.5" customHeight="1">
      <c r="A190" s="11"/>
      <c r="B190" s="15"/>
      <c r="C190" s="24"/>
      <c r="D190" s="24"/>
      <c r="E190" s="16" t="s">
        <v>44</v>
      </c>
      <c r="F190" s="17" t="s">
        <v>45</v>
      </c>
      <c r="G190" s="25" t="s">
        <v>112</v>
      </c>
      <c r="H190" s="25"/>
      <c r="I190" s="26"/>
      <c r="J190" s="10" t="s">
        <v>564</v>
      </c>
      <c r="K190" s="21">
        <f t="shared" si="2"/>
        <v>0.9616192857142857</v>
      </c>
    </row>
    <row r="191" spans="1:11" ht="16.5" customHeight="1">
      <c r="A191" s="11"/>
      <c r="B191" s="15"/>
      <c r="C191" s="24"/>
      <c r="D191" s="24"/>
      <c r="E191" s="16" t="s">
        <v>205</v>
      </c>
      <c r="F191" s="17" t="s">
        <v>206</v>
      </c>
      <c r="G191" s="25" t="s">
        <v>93</v>
      </c>
      <c r="H191" s="25"/>
      <c r="I191" s="26"/>
      <c r="J191" s="10" t="s">
        <v>565</v>
      </c>
      <c r="K191" s="21">
        <f t="shared" si="2"/>
        <v>0.304</v>
      </c>
    </row>
    <row r="192" spans="1:11" ht="16.5" customHeight="1">
      <c r="A192" s="11"/>
      <c r="B192" s="15"/>
      <c r="C192" s="24"/>
      <c r="D192" s="24"/>
      <c r="E192" s="16" t="s">
        <v>113</v>
      </c>
      <c r="F192" s="17" t="s">
        <v>114</v>
      </c>
      <c r="G192" s="25" t="s">
        <v>275</v>
      </c>
      <c r="H192" s="25"/>
      <c r="I192" s="26"/>
      <c r="J192" s="10" t="s">
        <v>566</v>
      </c>
      <c r="K192" s="21">
        <f t="shared" si="2"/>
        <v>0.9721041025641025</v>
      </c>
    </row>
    <row r="193" spans="1:11" ht="16.5" customHeight="1">
      <c r="A193" s="11"/>
      <c r="B193" s="15"/>
      <c r="C193" s="24"/>
      <c r="D193" s="24"/>
      <c r="E193" s="16" t="s">
        <v>47</v>
      </c>
      <c r="F193" s="17" t="s">
        <v>48</v>
      </c>
      <c r="G193" s="25" t="s">
        <v>137</v>
      </c>
      <c r="H193" s="25"/>
      <c r="I193" s="26"/>
      <c r="J193" s="10" t="s">
        <v>65</v>
      </c>
      <c r="K193" s="21">
        <f t="shared" si="2"/>
        <v>0</v>
      </c>
    </row>
    <row r="194" spans="1:11" ht="16.5" customHeight="1">
      <c r="A194" s="11"/>
      <c r="B194" s="15"/>
      <c r="C194" s="24"/>
      <c r="D194" s="24"/>
      <c r="E194" s="16" t="s">
        <v>117</v>
      </c>
      <c r="F194" s="17" t="s">
        <v>118</v>
      </c>
      <c r="G194" s="25" t="s">
        <v>93</v>
      </c>
      <c r="H194" s="25"/>
      <c r="I194" s="26"/>
      <c r="J194" s="10" t="s">
        <v>567</v>
      </c>
      <c r="K194" s="21">
        <f t="shared" si="2"/>
        <v>0.11</v>
      </c>
    </row>
    <row r="195" spans="1:11" ht="16.5" customHeight="1">
      <c r="A195" s="11"/>
      <c r="B195" s="15"/>
      <c r="C195" s="24"/>
      <c r="D195" s="24"/>
      <c r="E195" s="16" t="s">
        <v>20</v>
      </c>
      <c r="F195" s="17" t="s">
        <v>21</v>
      </c>
      <c r="G195" s="25" t="s">
        <v>112</v>
      </c>
      <c r="H195" s="25"/>
      <c r="I195" s="26"/>
      <c r="J195" s="10" t="s">
        <v>568</v>
      </c>
      <c r="K195" s="21">
        <f t="shared" si="2"/>
        <v>0.87927</v>
      </c>
    </row>
    <row r="196" spans="1:11" ht="16.5" customHeight="1">
      <c r="A196" s="11"/>
      <c r="B196" s="15"/>
      <c r="C196" s="24"/>
      <c r="D196" s="24"/>
      <c r="E196" s="16" t="s">
        <v>121</v>
      </c>
      <c r="F196" s="17" t="s">
        <v>122</v>
      </c>
      <c r="G196" s="25" t="s">
        <v>93</v>
      </c>
      <c r="H196" s="25"/>
      <c r="I196" s="26"/>
      <c r="J196" s="10" t="s">
        <v>569</v>
      </c>
      <c r="K196" s="21">
        <f t="shared" si="2"/>
        <v>0.8483099999999999</v>
      </c>
    </row>
    <row r="197" spans="1:11" ht="19.5" customHeight="1">
      <c r="A197" s="11"/>
      <c r="B197" s="15"/>
      <c r="C197" s="24"/>
      <c r="D197" s="24"/>
      <c r="E197" s="16" t="s">
        <v>126</v>
      </c>
      <c r="F197" s="17" t="s">
        <v>127</v>
      </c>
      <c r="G197" s="25" t="s">
        <v>276</v>
      </c>
      <c r="H197" s="25"/>
      <c r="I197" s="26"/>
      <c r="J197" s="10" t="s">
        <v>570</v>
      </c>
      <c r="K197" s="21">
        <f t="shared" si="2"/>
        <v>0.8035525</v>
      </c>
    </row>
    <row r="198" spans="1:11" ht="16.5" customHeight="1">
      <c r="A198" s="11"/>
      <c r="B198" s="15"/>
      <c r="C198" s="24"/>
      <c r="D198" s="24"/>
      <c r="E198" s="16" t="s">
        <v>129</v>
      </c>
      <c r="F198" s="17" t="s">
        <v>130</v>
      </c>
      <c r="G198" s="25" t="s">
        <v>101</v>
      </c>
      <c r="H198" s="25"/>
      <c r="I198" s="26"/>
      <c r="J198" s="10" t="s">
        <v>571</v>
      </c>
      <c r="K198" s="21">
        <f aca="true" t="shared" si="3" ref="K198:K261">J198/G198</f>
        <v>0.9492566666666666</v>
      </c>
    </row>
    <row r="199" spans="1:11" ht="16.5" customHeight="1">
      <c r="A199" s="11"/>
      <c r="B199" s="15"/>
      <c r="C199" s="24"/>
      <c r="D199" s="24"/>
      <c r="E199" s="16" t="s">
        <v>23</v>
      </c>
      <c r="F199" s="17" t="s">
        <v>24</v>
      </c>
      <c r="G199" s="25" t="s">
        <v>46</v>
      </c>
      <c r="H199" s="25"/>
      <c r="I199" s="26"/>
      <c r="J199" s="10" t="s">
        <v>572</v>
      </c>
      <c r="K199" s="21">
        <f t="shared" si="3"/>
        <v>0.9025</v>
      </c>
    </row>
    <row r="200" spans="1:11" ht="16.5" customHeight="1">
      <c r="A200" s="11"/>
      <c r="B200" s="15"/>
      <c r="C200" s="24"/>
      <c r="D200" s="24"/>
      <c r="E200" s="16" t="s">
        <v>132</v>
      </c>
      <c r="F200" s="17" t="s">
        <v>133</v>
      </c>
      <c r="G200" s="25" t="s">
        <v>277</v>
      </c>
      <c r="H200" s="25"/>
      <c r="I200" s="26"/>
      <c r="J200" s="10" t="s">
        <v>573</v>
      </c>
      <c r="K200" s="21">
        <f t="shared" si="3"/>
        <v>1</v>
      </c>
    </row>
    <row r="201" spans="1:11" ht="16.5" customHeight="1">
      <c r="A201" s="11"/>
      <c r="B201" s="15"/>
      <c r="C201" s="24"/>
      <c r="D201" s="24"/>
      <c r="E201" s="16" t="s">
        <v>135</v>
      </c>
      <c r="F201" s="17" t="s">
        <v>136</v>
      </c>
      <c r="G201" s="25" t="s">
        <v>51</v>
      </c>
      <c r="H201" s="25"/>
      <c r="I201" s="26"/>
      <c r="J201" s="10" t="s">
        <v>65</v>
      </c>
      <c r="K201" s="21">
        <f t="shared" si="3"/>
        <v>0</v>
      </c>
    </row>
    <row r="202" spans="1:11" ht="16.5" customHeight="1">
      <c r="A202" s="11"/>
      <c r="B202" s="12"/>
      <c r="C202" s="29" t="s">
        <v>278</v>
      </c>
      <c r="D202" s="29"/>
      <c r="E202" s="13"/>
      <c r="F202" s="14" t="s">
        <v>279</v>
      </c>
      <c r="G202" s="30" t="s">
        <v>280</v>
      </c>
      <c r="H202" s="30"/>
      <c r="I202" s="31"/>
      <c r="J202" s="7" t="str">
        <f>J203</f>
        <v>219558,20</v>
      </c>
      <c r="K202" s="21">
        <f t="shared" si="3"/>
        <v>0.9148258333333333</v>
      </c>
    </row>
    <row r="203" spans="1:11" ht="16.5" customHeight="1">
      <c r="A203" s="11"/>
      <c r="B203" s="15"/>
      <c r="C203" s="24"/>
      <c r="D203" s="24"/>
      <c r="E203" s="16" t="s">
        <v>20</v>
      </c>
      <c r="F203" s="17" t="s">
        <v>21</v>
      </c>
      <c r="G203" s="25" t="s">
        <v>280</v>
      </c>
      <c r="H203" s="25"/>
      <c r="I203" s="26"/>
      <c r="J203" s="10" t="s">
        <v>574</v>
      </c>
      <c r="K203" s="21">
        <f t="shared" si="3"/>
        <v>0.9148258333333333</v>
      </c>
    </row>
    <row r="204" spans="1:11" ht="16.5" customHeight="1">
      <c r="A204" s="11"/>
      <c r="B204" s="12"/>
      <c r="C204" s="29" t="s">
        <v>281</v>
      </c>
      <c r="D204" s="29"/>
      <c r="E204" s="13"/>
      <c r="F204" s="14" t="s">
        <v>282</v>
      </c>
      <c r="G204" s="30" t="s">
        <v>283</v>
      </c>
      <c r="H204" s="30"/>
      <c r="I204" s="31"/>
      <c r="J204" s="7">
        <f>J205+J206</f>
        <v>8766.99</v>
      </c>
      <c r="K204" s="21">
        <f t="shared" si="3"/>
        <v>0.5451091214325685</v>
      </c>
    </row>
    <row r="205" spans="1:11" ht="16.5" customHeight="1">
      <c r="A205" s="11"/>
      <c r="B205" s="15"/>
      <c r="C205" s="24"/>
      <c r="D205" s="24"/>
      <c r="E205" s="16" t="s">
        <v>110</v>
      </c>
      <c r="F205" s="17" t="s">
        <v>111</v>
      </c>
      <c r="G205" s="25" t="s">
        <v>284</v>
      </c>
      <c r="H205" s="25"/>
      <c r="I205" s="26"/>
      <c r="J205" s="10" t="s">
        <v>65</v>
      </c>
      <c r="K205" s="21">
        <f t="shared" si="3"/>
        <v>0</v>
      </c>
    </row>
    <row r="206" spans="1:11" ht="16.5" customHeight="1">
      <c r="A206" s="11"/>
      <c r="B206" s="15"/>
      <c r="C206" s="24"/>
      <c r="D206" s="24"/>
      <c r="E206" s="16" t="s">
        <v>20</v>
      </c>
      <c r="F206" s="17" t="s">
        <v>21</v>
      </c>
      <c r="G206" s="25" t="s">
        <v>285</v>
      </c>
      <c r="H206" s="25"/>
      <c r="I206" s="26"/>
      <c r="J206" s="10" t="s">
        <v>575</v>
      </c>
      <c r="K206" s="21">
        <f t="shared" si="3"/>
        <v>0.5890606732513606</v>
      </c>
    </row>
    <row r="207" spans="1:11" ht="16.5" customHeight="1">
      <c r="A207" s="11"/>
      <c r="B207" s="12"/>
      <c r="C207" s="29" t="s">
        <v>286</v>
      </c>
      <c r="D207" s="29"/>
      <c r="E207" s="13"/>
      <c r="F207" s="14" t="s">
        <v>287</v>
      </c>
      <c r="G207" s="30" t="s">
        <v>288</v>
      </c>
      <c r="H207" s="30"/>
      <c r="I207" s="31"/>
      <c r="J207" s="7">
        <f>J208+J209+J211+J210+J212+J213+J214+J215</f>
        <v>102439.67</v>
      </c>
      <c r="K207" s="21">
        <f t="shared" si="3"/>
        <v>0.9777483273043113</v>
      </c>
    </row>
    <row r="208" spans="1:11" ht="16.5" customHeight="1">
      <c r="A208" s="11"/>
      <c r="B208" s="15"/>
      <c r="C208" s="24"/>
      <c r="D208" s="24"/>
      <c r="E208" s="16" t="s">
        <v>99</v>
      </c>
      <c r="F208" s="17" t="s">
        <v>100</v>
      </c>
      <c r="G208" s="25" t="s">
        <v>289</v>
      </c>
      <c r="H208" s="25"/>
      <c r="I208" s="26"/>
      <c r="J208" s="10" t="s">
        <v>576</v>
      </c>
      <c r="K208" s="21">
        <f t="shared" si="3"/>
        <v>0.94375</v>
      </c>
    </row>
    <row r="209" spans="1:11" ht="16.5" customHeight="1">
      <c r="A209" s="11"/>
      <c r="B209" s="15"/>
      <c r="C209" s="24"/>
      <c r="D209" s="24"/>
      <c r="E209" s="16" t="s">
        <v>76</v>
      </c>
      <c r="F209" s="17" t="s">
        <v>77</v>
      </c>
      <c r="G209" s="25" t="s">
        <v>290</v>
      </c>
      <c r="H209" s="25"/>
      <c r="I209" s="26"/>
      <c r="J209" s="10" t="s">
        <v>577</v>
      </c>
      <c r="K209" s="21">
        <f t="shared" si="3"/>
        <v>0.9928869565217392</v>
      </c>
    </row>
    <row r="210" spans="1:11" ht="16.5" customHeight="1">
      <c r="A210" s="11"/>
      <c r="B210" s="15"/>
      <c r="C210" s="24"/>
      <c r="D210" s="24"/>
      <c r="E210" s="16" t="s">
        <v>79</v>
      </c>
      <c r="F210" s="17" t="s">
        <v>80</v>
      </c>
      <c r="G210" s="25" t="s">
        <v>81</v>
      </c>
      <c r="H210" s="25"/>
      <c r="I210" s="26"/>
      <c r="J210" s="10" t="s">
        <v>578</v>
      </c>
      <c r="K210" s="21">
        <f t="shared" si="3"/>
        <v>0.8606269230769231</v>
      </c>
    </row>
    <row r="211" spans="1:11" ht="16.5" customHeight="1">
      <c r="A211" s="11"/>
      <c r="B211" s="15"/>
      <c r="C211" s="24"/>
      <c r="D211" s="24"/>
      <c r="E211" s="16" t="s">
        <v>82</v>
      </c>
      <c r="F211" s="17" t="s">
        <v>83</v>
      </c>
      <c r="G211" s="25" t="s">
        <v>291</v>
      </c>
      <c r="H211" s="25"/>
      <c r="I211" s="26"/>
      <c r="J211" s="10" t="s">
        <v>579</v>
      </c>
      <c r="K211" s="21">
        <f t="shared" si="3"/>
        <v>0.9774582829504233</v>
      </c>
    </row>
    <row r="212" spans="1:11" ht="16.5" customHeight="1">
      <c r="A212" s="11"/>
      <c r="B212" s="15"/>
      <c r="C212" s="24"/>
      <c r="D212" s="24"/>
      <c r="E212" s="16" t="s">
        <v>85</v>
      </c>
      <c r="F212" s="17" t="s">
        <v>86</v>
      </c>
      <c r="G212" s="25" t="s">
        <v>292</v>
      </c>
      <c r="H212" s="25"/>
      <c r="I212" s="26"/>
      <c r="J212" s="10" t="s">
        <v>580</v>
      </c>
      <c r="K212" s="21">
        <f t="shared" si="3"/>
        <v>0.8830222956234516</v>
      </c>
    </row>
    <row r="213" spans="1:11" ht="16.5" customHeight="1">
      <c r="A213" s="11"/>
      <c r="B213" s="15"/>
      <c r="C213" s="24"/>
      <c r="D213" s="24"/>
      <c r="E213" s="16" t="s">
        <v>110</v>
      </c>
      <c r="F213" s="17" t="s">
        <v>111</v>
      </c>
      <c r="G213" s="25" t="s">
        <v>51</v>
      </c>
      <c r="H213" s="25"/>
      <c r="I213" s="26"/>
      <c r="J213" s="10" t="s">
        <v>65</v>
      </c>
      <c r="K213" s="21">
        <f t="shared" si="3"/>
        <v>0</v>
      </c>
    </row>
    <row r="214" spans="1:11" ht="16.5" customHeight="1">
      <c r="A214" s="11"/>
      <c r="B214" s="15"/>
      <c r="C214" s="24"/>
      <c r="D214" s="24"/>
      <c r="E214" s="16" t="s">
        <v>293</v>
      </c>
      <c r="F214" s="17" t="s">
        <v>294</v>
      </c>
      <c r="G214" s="25" t="s">
        <v>295</v>
      </c>
      <c r="H214" s="25"/>
      <c r="I214" s="26"/>
      <c r="J214" s="10" t="s">
        <v>581</v>
      </c>
      <c r="K214" s="21">
        <f t="shared" si="3"/>
        <v>0.9938446735395189</v>
      </c>
    </row>
    <row r="215" spans="1:11" ht="16.5" customHeight="1">
      <c r="A215" s="11"/>
      <c r="B215" s="15"/>
      <c r="C215" s="24"/>
      <c r="D215" s="24"/>
      <c r="E215" s="16" t="s">
        <v>132</v>
      </c>
      <c r="F215" s="17" t="s">
        <v>133</v>
      </c>
      <c r="G215" s="25" t="s">
        <v>296</v>
      </c>
      <c r="H215" s="25"/>
      <c r="I215" s="26"/>
      <c r="J215" s="10" t="s">
        <v>582</v>
      </c>
      <c r="K215" s="21">
        <f t="shared" si="3"/>
        <v>1</v>
      </c>
    </row>
    <row r="216" spans="1:11" ht="16.5" customHeight="1">
      <c r="A216" s="11"/>
      <c r="B216" s="12"/>
      <c r="C216" s="29" t="s">
        <v>297</v>
      </c>
      <c r="D216" s="29"/>
      <c r="E216" s="13"/>
      <c r="F216" s="14" t="s">
        <v>18</v>
      </c>
      <c r="G216" s="30" t="s">
        <v>298</v>
      </c>
      <c r="H216" s="30"/>
      <c r="I216" s="31"/>
      <c r="J216" s="7">
        <f>J217+J218+J219+J220+J226+J227+J228</f>
        <v>93449.89000000001</v>
      </c>
      <c r="K216" s="21">
        <f t="shared" si="3"/>
        <v>0.9996453902226545</v>
      </c>
    </row>
    <row r="217" spans="1:11" ht="16.5" customHeight="1">
      <c r="A217" s="11"/>
      <c r="B217" s="15"/>
      <c r="C217" s="24"/>
      <c r="D217" s="24"/>
      <c r="E217" s="16" t="s">
        <v>245</v>
      </c>
      <c r="F217" s="17" t="s">
        <v>111</v>
      </c>
      <c r="G217" s="25" t="s">
        <v>299</v>
      </c>
      <c r="H217" s="25"/>
      <c r="I217" s="26"/>
      <c r="J217" s="10" t="s">
        <v>583</v>
      </c>
      <c r="K217" s="21">
        <f t="shared" si="3"/>
        <v>1</v>
      </c>
    </row>
    <row r="218" spans="1:11" ht="16.5" customHeight="1">
      <c r="A218" s="11"/>
      <c r="B218" s="15"/>
      <c r="C218" s="24"/>
      <c r="D218" s="24"/>
      <c r="E218" s="16" t="s">
        <v>247</v>
      </c>
      <c r="F218" s="17" t="s">
        <v>111</v>
      </c>
      <c r="G218" s="25" t="s">
        <v>300</v>
      </c>
      <c r="H218" s="25"/>
      <c r="I218" s="26"/>
      <c r="J218" s="10" t="s">
        <v>584</v>
      </c>
      <c r="K218" s="21">
        <f t="shared" si="3"/>
        <v>1</v>
      </c>
    </row>
    <row r="219" spans="1:11" ht="16.5" customHeight="1">
      <c r="A219" s="11"/>
      <c r="B219" s="15"/>
      <c r="C219" s="24"/>
      <c r="D219" s="24"/>
      <c r="E219" s="16" t="s">
        <v>253</v>
      </c>
      <c r="F219" s="17" t="s">
        <v>206</v>
      </c>
      <c r="G219" s="25" t="s">
        <v>301</v>
      </c>
      <c r="H219" s="25"/>
      <c r="I219" s="26"/>
      <c r="J219" s="10" t="s">
        <v>585</v>
      </c>
      <c r="K219" s="21">
        <f t="shared" si="3"/>
        <v>0.9976063619170564</v>
      </c>
    </row>
    <row r="220" spans="1:11" ht="16.5" customHeight="1">
      <c r="A220" s="11"/>
      <c r="B220" s="15"/>
      <c r="C220" s="24"/>
      <c r="D220" s="24"/>
      <c r="E220" s="16" t="s">
        <v>255</v>
      </c>
      <c r="F220" s="17" t="s">
        <v>206</v>
      </c>
      <c r="G220" s="25" t="s">
        <v>302</v>
      </c>
      <c r="H220" s="25"/>
      <c r="I220" s="26"/>
      <c r="J220" s="10" t="s">
        <v>586</v>
      </c>
      <c r="K220" s="21">
        <f t="shared" si="3"/>
        <v>0.9975680487934337</v>
      </c>
    </row>
    <row r="221" spans="1:11" ht="5.25" customHeight="1" hidden="1">
      <c r="A221" s="28"/>
      <c r="B221" s="28"/>
      <c r="C221" s="28"/>
      <c r="D221" s="28"/>
      <c r="E221" s="28"/>
      <c r="F221" s="28"/>
      <c r="G221" s="28"/>
      <c r="H221" s="28"/>
      <c r="I221" s="28"/>
      <c r="J221" s="9"/>
      <c r="K221" s="21" t="e">
        <f t="shared" si="3"/>
        <v>#DIV/0!</v>
      </c>
    </row>
    <row r="222" spans="1:11" ht="5.25" customHeight="1" hidden="1">
      <c r="A222" s="28"/>
      <c r="B222" s="28"/>
      <c r="C222" s="28"/>
      <c r="D222" s="28"/>
      <c r="E222" s="28"/>
      <c r="F222" s="28"/>
      <c r="G222" s="28"/>
      <c r="H222" s="35" t="s">
        <v>303</v>
      </c>
      <c r="I222" s="11"/>
      <c r="J222" s="9"/>
      <c r="K222" s="21" t="e">
        <f t="shared" si="3"/>
        <v>#DIV/0!</v>
      </c>
    </row>
    <row r="223" spans="1:11" ht="5.25" customHeight="1" hidden="1">
      <c r="A223" s="11"/>
      <c r="B223" s="35" t="s">
        <v>95</v>
      </c>
      <c r="C223" s="35"/>
      <c r="D223" s="28"/>
      <c r="E223" s="28"/>
      <c r="F223" s="28"/>
      <c r="G223" s="28"/>
      <c r="H223" s="35"/>
      <c r="I223" s="11"/>
      <c r="J223" s="9"/>
      <c r="K223" s="21" t="e">
        <f t="shared" si="3"/>
        <v>#DIV/0!</v>
      </c>
    </row>
    <row r="224" spans="1:11" ht="11.25" customHeight="1" hidden="1">
      <c r="A224" s="11"/>
      <c r="B224" s="35"/>
      <c r="C224" s="35"/>
      <c r="D224" s="28"/>
      <c r="E224" s="28"/>
      <c r="F224" s="28"/>
      <c r="G224" s="28"/>
      <c r="H224" s="28"/>
      <c r="I224" s="28"/>
      <c r="J224" s="9"/>
      <c r="K224" s="21" t="e">
        <f t="shared" si="3"/>
        <v>#DIV/0!</v>
      </c>
    </row>
    <row r="225" spans="1:11" ht="63.75" customHeight="1" hidden="1">
      <c r="A225" s="28"/>
      <c r="B225" s="28"/>
      <c r="C225" s="28"/>
      <c r="D225" s="28"/>
      <c r="E225" s="28"/>
      <c r="F225" s="28"/>
      <c r="G225" s="28"/>
      <c r="H225" s="28"/>
      <c r="I225" s="28"/>
      <c r="J225" s="9"/>
      <c r="K225" s="21" t="e">
        <f t="shared" si="3"/>
        <v>#DIV/0!</v>
      </c>
    </row>
    <row r="226" spans="1:11" ht="16.5" customHeight="1">
      <c r="A226" s="11"/>
      <c r="B226" s="15"/>
      <c r="C226" s="24"/>
      <c r="D226" s="24"/>
      <c r="E226" s="16" t="s">
        <v>257</v>
      </c>
      <c r="F226" s="17" t="s">
        <v>21</v>
      </c>
      <c r="G226" s="25" t="s">
        <v>304</v>
      </c>
      <c r="H226" s="25"/>
      <c r="I226" s="26"/>
      <c r="J226" s="10" t="s">
        <v>587</v>
      </c>
      <c r="K226" s="21">
        <f t="shared" si="3"/>
        <v>1</v>
      </c>
    </row>
    <row r="227" spans="1:11" ht="16.5" customHeight="1">
      <c r="A227" s="11"/>
      <c r="B227" s="15"/>
      <c r="C227" s="24"/>
      <c r="D227" s="24"/>
      <c r="E227" s="16" t="s">
        <v>259</v>
      </c>
      <c r="F227" s="17" t="s">
        <v>21</v>
      </c>
      <c r="G227" s="25" t="s">
        <v>222</v>
      </c>
      <c r="H227" s="25"/>
      <c r="I227" s="26"/>
      <c r="J227" s="10" t="s">
        <v>222</v>
      </c>
      <c r="K227" s="21">
        <f t="shared" si="3"/>
        <v>1</v>
      </c>
    </row>
    <row r="228" spans="1:11" ht="16.5" customHeight="1">
      <c r="A228" s="11"/>
      <c r="B228" s="15"/>
      <c r="C228" s="24"/>
      <c r="D228" s="24"/>
      <c r="E228" s="16" t="s">
        <v>132</v>
      </c>
      <c r="F228" s="17" t="s">
        <v>133</v>
      </c>
      <c r="G228" s="25" t="s">
        <v>305</v>
      </c>
      <c r="H228" s="25"/>
      <c r="I228" s="26"/>
      <c r="J228" s="10" t="s">
        <v>588</v>
      </c>
      <c r="K228" s="21">
        <f t="shared" si="3"/>
        <v>1</v>
      </c>
    </row>
    <row r="229" spans="1:11" ht="16.5" customHeight="1">
      <c r="A229" s="11"/>
      <c r="B229" s="18" t="s">
        <v>306</v>
      </c>
      <c r="C229" s="32"/>
      <c r="D229" s="32"/>
      <c r="E229" s="18"/>
      <c r="F229" s="19" t="s">
        <v>307</v>
      </c>
      <c r="G229" s="33" t="s">
        <v>308</v>
      </c>
      <c r="H229" s="33"/>
      <c r="I229" s="34"/>
      <c r="J229" s="6">
        <f>J230+J232</f>
        <v>145013.29</v>
      </c>
      <c r="K229" s="21">
        <f t="shared" si="3"/>
        <v>0.7393426388156836</v>
      </c>
    </row>
    <row r="230" spans="1:11" ht="16.5" customHeight="1">
      <c r="A230" s="11"/>
      <c r="B230" s="12"/>
      <c r="C230" s="29" t="s">
        <v>309</v>
      </c>
      <c r="D230" s="29"/>
      <c r="E230" s="13"/>
      <c r="F230" s="14" t="s">
        <v>310</v>
      </c>
      <c r="G230" s="30" t="s">
        <v>311</v>
      </c>
      <c r="H230" s="30"/>
      <c r="I230" s="31"/>
      <c r="J230" s="7" t="str">
        <f>J231</f>
        <v>78701,35</v>
      </c>
      <c r="K230" s="21">
        <f t="shared" si="3"/>
        <v>0.7182540356149327</v>
      </c>
    </row>
    <row r="231" spans="1:11" ht="16.5" customHeight="1">
      <c r="A231" s="11"/>
      <c r="B231" s="15"/>
      <c r="C231" s="24"/>
      <c r="D231" s="24"/>
      <c r="E231" s="16" t="s">
        <v>10</v>
      </c>
      <c r="F231" s="17" t="s">
        <v>11</v>
      </c>
      <c r="G231" s="25" t="s">
        <v>311</v>
      </c>
      <c r="H231" s="25"/>
      <c r="I231" s="26"/>
      <c r="J231" s="10" t="s">
        <v>589</v>
      </c>
      <c r="K231" s="21">
        <f t="shared" si="3"/>
        <v>0.7182540356149327</v>
      </c>
    </row>
    <row r="232" spans="1:11" ht="16.5" customHeight="1">
      <c r="A232" s="11"/>
      <c r="B232" s="12"/>
      <c r="C232" s="29" t="s">
        <v>312</v>
      </c>
      <c r="D232" s="29"/>
      <c r="E232" s="13"/>
      <c r="F232" s="14" t="s">
        <v>313</v>
      </c>
      <c r="G232" s="30" t="s">
        <v>314</v>
      </c>
      <c r="H232" s="30"/>
      <c r="I232" s="31"/>
      <c r="J232" s="7">
        <f>J233+J234+J235+J236+J237</f>
        <v>66311.94</v>
      </c>
      <c r="K232" s="21">
        <f t="shared" si="3"/>
        <v>0.7660363888407555</v>
      </c>
    </row>
    <row r="233" spans="1:11" ht="16.5" customHeight="1">
      <c r="A233" s="11"/>
      <c r="B233" s="15"/>
      <c r="C233" s="24"/>
      <c r="D233" s="24"/>
      <c r="E233" s="16" t="s">
        <v>315</v>
      </c>
      <c r="F233" s="17" t="s">
        <v>316</v>
      </c>
      <c r="G233" s="25" t="s">
        <v>317</v>
      </c>
      <c r="H233" s="25"/>
      <c r="I233" s="26"/>
      <c r="J233" s="10" t="s">
        <v>590</v>
      </c>
      <c r="K233" s="21">
        <f t="shared" si="3"/>
        <v>0.39166190135811296</v>
      </c>
    </row>
    <row r="234" spans="1:11" ht="16.5" customHeight="1">
      <c r="A234" s="11"/>
      <c r="B234" s="15"/>
      <c r="C234" s="24"/>
      <c r="D234" s="24"/>
      <c r="E234" s="16" t="s">
        <v>110</v>
      </c>
      <c r="F234" s="17" t="s">
        <v>111</v>
      </c>
      <c r="G234" s="25" t="s">
        <v>128</v>
      </c>
      <c r="H234" s="25"/>
      <c r="I234" s="26"/>
      <c r="J234" s="10" t="s">
        <v>591</v>
      </c>
      <c r="K234" s="21">
        <f t="shared" si="3"/>
        <v>0.9792222222222222</v>
      </c>
    </row>
    <row r="235" spans="1:11" ht="16.5" customHeight="1">
      <c r="A235" s="11"/>
      <c r="B235" s="15"/>
      <c r="C235" s="24"/>
      <c r="D235" s="24"/>
      <c r="E235" s="16" t="s">
        <v>44</v>
      </c>
      <c r="F235" s="17" t="s">
        <v>45</v>
      </c>
      <c r="G235" s="25" t="s">
        <v>170</v>
      </c>
      <c r="H235" s="25"/>
      <c r="I235" s="26"/>
      <c r="J235" s="10" t="s">
        <v>592</v>
      </c>
      <c r="K235" s="21">
        <f t="shared" si="3"/>
        <v>0.8689938461538461</v>
      </c>
    </row>
    <row r="236" spans="1:11" ht="16.5" customHeight="1">
      <c r="A236" s="11"/>
      <c r="B236" s="15"/>
      <c r="C236" s="24"/>
      <c r="D236" s="24"/>
      <c r="E236" s="16" t="s">
        <v>20</v>
      </c>
      <c r="F236" s="17" t="s">
        <v>21</v>
      </c>
      <c r="G236" s="25" t="s">
        <v>318</v>
      </c>
      <c r="H236" s="25"/>
      <c r="I236" s="26"/>
      <c r="J236" s="10" t="s">
        <v>593</v>
      </c>
      <c r="K236" s="21">
        <f t="shared" si="3"/>
        <v>0.8214445702521873</v>
      </c>
    </row>
    <row r="237" spans="1:11" ht="16.5" customHeight="1">
      <c r="A237" s="11"/>
      <c r="B237" s="15"/>
      <c r="C237" s="24"/>
      <c r="D237" s="24"/>
      <c r="E237" s="16" t="s">
        <v>129</v>
      </c>
      <c r="F237" s="17" t="s">
        <v>130</v>
      </c>
      <c r="G237" s="25" t="s">
        <v>93</v>
      </c>
      <c r="H237" s="25"/>
      <c r="I237" s="26"/>
      <c r="J237" s="10" t="s">
        <v>594</v>
      </c>
      <c r="K237" s="21">
        <f t="shared" si="3"/>
        <v>0.4105</v>
      </c>
    </row>
    <row r="238" spans="1:11" ht="16.5" customHeight="1">
      <c r="A238" s="11"/>
      <c r="B238" s="18" t="s">
        <v>319</v>
      </c>
      <c r="C238" s="32"/>
      <c r="D238" s="32"/>
      <c r="E238" s="18"/>
      <c r="F238" s="19" t="s">
        <v>320</v>
      </c>
      <c r="G238" s="33" t="s">
        <v>321</v>
      </c>
      <c r="H238" s="33"/>
      <c r="I238" s="34"/>
      <c r="J238" s="6">
        <f>J239+J241+J243+J254+J256+J258+J260+J277</f>
        <v>2048198.48</v>
      </c>
      <c r="K238" s="21">
        <f t="shared" si="3"/>
        <v>0.9720369414176696</v>
      </c>
    </row>
    <row r="239" spans="1:11" ht="16.5" customHeight="1">
      <c r="A239" s="11"/>
      <c r="B239" s="12"/>
      <c r="C239" s="29" t="s">
        <v>322</v>
      </c>
      <c r="D239" s="29"/>
      <c r="E239" s="13"/>
      <c r="F239" s="14" t="s">
        <v>323</v>
      </c>
      <c r="G239" s="30" t="s">
        <v>324</v>
      </c>
      <c r="H239" s="30"/>
      <c r="I239" s="31"/>
      <c r="J239" s="7" t="str">
        <f>J240</f>
        <v>104011,68</v>
      </c>
      <c r="K239" s="21">
        <f t="shared" si="3"/>
        <v>0.9987678125600153</v>
      </c>
    </row>
    <row r="240" spans="1:11" ht="28.5" customHeight="1">
      <c r="A240" s="11"/>
      <c r="B240" s="15"/>
      <c r="C240" s="24"/>
      <c r="D240" s="24"/>
      <c r="E240" s="16" t="s">
        <v>325</v>
      </c>
      <c r="F240" s="17" t="s">
        <v>326</v>
      </c>
      <c r="G240" s="25" t="s">
        <v>324</v>
      </c>
      <c r="H240" s="25"/>
      <c r="I240" s="26"/>
      <c r="J240" s="10" t="s">
        <v>595</v>
      </c>
      <c r="K240" s="21">
        <f t="shared" si="3"/>
        <v>0.9987678125600153</v>
      </c>
    </row>
    <row r="241" spans="1:11" ht="16.5" customHeight="1">
      <c r="A241" s="11"/>
      <c r="B241" s="12"/>
      <c r="C241" s="29" t="s">
        <v>327</v>
      </c>
      <c r="D241" s="29"/>
      <c r="E241" s="13"/>
      <c r="F241" s="14" t="s">
        <v>328</v>
      </c>
      <c r="G241" s="30" t="s">
        <v>51</v>
      </c>
      <c r="H241" s="30"/>
      <c r="I241" s="31"/>
      <c r="J241" s="7" t="str">
        <f>J242</f>
        <v>764,53</v>
      </c>
      <c r="K241" s="21">
        <f t="shared" si="3"/>
        <v>0.7645299999999999</v>
      </c>
    </row>
    <row r="242" spans="1:11" ht="16.5" customHeight="1">
      <c r="A242" s="11"/>
      <c r="B242" s="15"/>
      <c r="C242" s="24"/>
      <c r="D242" s="24"/>
      <c r="E242" s="16" t="s">
        <v>23</v>
      </c>
      <c r="F242" s="17" t="s">
        <v>24</v>
      </c>
      <c r="G242" s="25" t="s">
        <v>51</v>
      </c>
      <c r="H242" s="25"/>
      <c r="I242" s="26"/>
      <c r="J242" s="10" t="s">
        <v>596</v>
      </c>
      <c r="K242" s="21">
        <f t="shared" si="3"/>
        <v>0.7645299999999999</v>
      </c>
    </row>
    <row r="243" spans="1:11" ht="30" customHeight="1">
      <c r="A243" s="11"/>
      <c r="B243" s="12"/>
      <c r="C243" s="29" t="s">
        <v>329</v>
      </c>
      <c r="D243" s="29"/>
      <c r="E243" s="13"/>
      <c r="F243" s="14" t="s">
        <v>330</v>
      </c>
      <c r="G243" s="30" t="s">
        <v>331</v>
      </c>
      <c r="H243" s="30"/>
      <c r="I243" s="31"/>
      <c r="J243" s="7">
        <f>J244+J245+J246+J247+J248+J249+J250+J251+J252+J253</f>
        <v>1582025</v>
      </c>
      <c r="K243" s="21">
        <f t="shared" si="3"/>
        <v>0.9666605156581864</v>
      </c>
    </row>
    <row r="244" spans="1:11" ht="16.5" customHeight="1">
      <c r="A244" s="11"/>
      <c r="B244" s="15"/>
      <c r="C244" s="24"/>
      <c r="D244" s="24"/>
      <c r="E244" s="16" t="s">
        <v>315</v>
      </c>
      <c r="F244" s="17" t="s">
        <v>316</v>
      </c>
      <c r="G244" s="25" t="s">
        <v>332</v>
      </c>
      <c r="H244" s="25"/>
      <c r="I244" s="26"/>
      <c r="J244" s="10" t="s">
        <v>597</v>
      </c>
      <c r="K244" s="21">
        <f t="shared" si="3"/>
        <v>0.9707520695926835</v>
      </c>
    </row>
    <row r="245" spans="1:11" ht="16.5" customHeight="1">
      <c r="A245" s="11"/>
      <c r="B245" s="15"/>
      <c r="C245" s="24"/>
      <c r="D245" s="24"/>
      <c r="E245" s="16" t="s">
        <v>76</v>
      </c>
      <c r="F245" s="17" t="s">
        <v>77</v>
      </c>
      <c r="G245" s="25" t="s">
        <v>333</v>
      </c>
      <c r="H245" s="25"/>
      <c r="I245" s="26"/>
      <c r="J245" s="10" t="s">
        <v>598</v>
      </c>
      <c r="K245" s="21">
        <f t="shared" si="3"/>
        <v>0.9500344149459193</v>
      </c>
    </row>
    <row r="246" spans="1:11" ht="16.5" customHeight="1">
      <c r="A246" s="11"/>
      <c r="B246" s="15"/>
      <c r="C246" s="24"/>
      <c r="D246" s="24"/>
      <c r="E246" s="16" t="s">
        <v>79</v>
      </c>
      <c r="F246" s="17" t="s">
        <v>80</v>
      </c>
      <c r="G246" s="25" t="s">
        <v>334</v>
      </c>
      <c r="H246" s="25"/>
      <c r="I246" s="26"/>
      <c r="J246" s="10" t="s">
        <v>599</v>
      </c>
      <c r="K246" s="21">
        <f t="shared" si="3"/>
        <v>0.9978260869565218</v>
      </c>
    </row>
    <row r="247" spans="1:11" ht="16.5" customHeight="1">
      <c r="A247" s="11"/>
      <c r="B247" s="15"/>
      <c r="C247" s="24"/>
      <c r="D247" s="24"/>
      <c r="E247" s="16" t="s">
        <v>82</v>
      </c>
      <c r="F247" s="17" t="s">
        <v>83</v>
      </c>
      <c r="G247" s="25" t="s">
        <v>335</v>
      </c>
      <c r="H247" s="25"/>
      <c r="I247" s="26"/>
      <c r="J247" s="10" t="s">
        <v>600</v>
      </c>
      <c r="K247" s="21">
        <f t="shared" si="3"/>
        <v>0.7774447427293064</v>
      </c>
    </row>
    <row r="248" spans="1:11" ht="16.5" customHeight="1">
      <c r="A248" s="11"/>
      <c r="B248" s="15"/>
      <c r="C248" s="24"/>
      <c r="D248" s="24"/>
      <c r="E248" s="16" t="s">
        <v>85</v>
      </c>
      <c r="F248" s="17" t="s">
        <v>86</v>
      </c>
      <c r="G248" s="25" t="s">
        <v>289</v>
      </c>
      <c r="H248" s="25"/>
      <c r="I248" s="26"/>
      <c r="J248" s="10" t="s">
        <v>601</v>
      </c>
      <c r="K248" s="21">
        <f t="shared" si="3"/>
        <v>0.9704125</v>
      </c>
    </row>
    <row r="249" spans="1:11" ht="16.5" customHeight="1">
      <c r="A249" s="11"/>
      <c r="B249" s="15"/>
      <c r="C249" s="24"/>
      <c r="D249" s="24"/>
      <c r="E249" s="16" t="s">
        <v>44</v>
      </c>
      <c r="F249" s="17" t="s">
        <v>45</v>
      </c>
      <c r="G249" s="25" t="s">
        <v>336</v>
      </c>
      <c r="H249" s="25"/>
      <c r="I249" s="26"/>
      <c r="J249" s="10" t="s">
        <v>602</v>
      </c>
      <c r="K249" s="21">
        <f t="shared" si="3"/>
        <v>0.9882368268674001</v>
      </c>
    </row>
    <row r="250" spans="1:11" ht="16.5" customHeight="1">
      <c r="A250" s="11"/>
      <c r="B250" s="15"/>
      <c r="C250" s="24"/>
      <c r="D250" s="24"/>
      <c r="E250" s="16" t="s">
        <v>20</v>
      </c>
      <c r="F250" s="17" t="s">
        <v>21</v>
      </c>
      <c r="G250" s="25" t="s">
        <v>337</v>
      </c>
      <c r="H250" s="25"/>
      <c r="I250" s="26"/>
      <c r="J250" s="10" t="s">
        <v>603</v>
      </c>
      <c r="K250" s="21">
        <f t="shared" si="3"/>
        <v>0.7818258258258258</v>
      </c>
    </row>
    <row r="251" spans="1:11" ht="16.5" customHeight="1">
      <c r="A251" s="11"/>
      <c r="B251" s="15"/>
      <c r="C251" s="24"/>
      <c r="D251" s="24"/>
      <c r="E251" s="16" t="s">
        <v>129</v>
      </c>
      <c r="F251" s="17" t="s">
        <v>130</v>
      </c>
      <c r="G251" s="25" t="s">
        <v>338</v>
      </c>
      <c r="H251" s="25"/>
      <c r="I251" s="26"/>
      <c r="J251" s="10" t="s">
        <v>604</v>
      </c>
      <c r="K251" s="21">
        <f t="shared" si="3"/>
        <v>0.3962909090909091</v>
      </c>
    </row>
    <row r="252" spans="1:11" ht="16.5" customHeight="1">
      <c r="A252" s="11"/>
      <c r="B252" s="15"/>
      <c r="C252" s="24"/>
      <c r="D252" s="24"/>
      <c r="E252" s="16" t="s">
        <v>132</v>
      </c>
      <c r="F252" s="17" t="s">
        <v>133</v>
      </c>
      <c r="G252" s="25" t="s">
        <v>339</v>
      </c>
      <c r="H252" s="25"/>
      <c r="I252" s="26"/>
      <c r="J252" s="10" t="s">
        <v>605</v>
      </c>
      <c r="K252" s="21">
        <f t="shared" si="3"/>
        <v>1</v>
      </c>
    </row>
    <row r="253" spans="1:11" ht="16.5" customHeight="1">
      <c r="A253" s="11"/>
      <c r="B253" s="15"/>
      <c r="C253" s="24"/>
      <c r="D253" s="24"/>
      <c r="E253" s="16" t="s">
        <v>135</v>
      </c>
      <c r="F253" s="17" t="s">
        <v>136</v>
      </c>
      <c r="G253" s="25" t="s">
        <v>296</v>
      </c>
      <c r="H253" s="25"/>
      <c r="I253" s="26"/>
      <c r="J253" s="10" t="s">
        <v>606</v>
      </c>
      <c r="K253" s="21">
        <f t="shared" si="3"/>
        <v>0.9991935483870967</v>
      </c>
    </row>
    <row r="254" spans="1:11" ht="36.75" customHeight="1">
      <c r="A254" s="11"/>
      <c r="B254" s="12"/>
      <c r="C254" s="29" t="s">
        <v>340</v>
      </c>
      <c r="D254" s="29"/>
      <c r="E254" s="13"/>
      <c r="F254" s="14" t="s">
        <v>341</v>
      </c>
      <c r="G254" s="30" t="s">
        <v>342</v>
      </c>
      <c r="H254" s="30"/>
      <c r="I254" s="31"/>
      <c r="J254" s="7" t="str">
        <f>J255</f>
        <v>13728,37</v>
      </c>
      <c r="K254" s="21">
        <f t="shared" si="3"/>
        <v>0.996397880679344</v>
      </c>
    </row>
    <row r="255" spans="1:11" ht="16.5" customHeight="1">
      <c r="A255" s="11"/>
      <c r="B255" s="15"/>
      <c r="C255" s="24"/>
      <c r="D255" s="24"/>
      <c r="E255" s="16" t="s">
        <v>343</v>
      </c>
      <c r="F255" s="17" t="s">
        <v>344</v>
      </c>
      <c r="G255" s="25" t="s">
        <v>342</v>
      </c>
      <c r="H255" s="25"/>
      <c r="I255" s="26"/>
      <c r="J255" s="10" t="s">
        <v>607</v>
      </c>
      <c r="K255" s="21">
        <f t="shared" si="3"/>
        <v>0.996397880679344</v>
      </c>
    </row>
    <row r="256" spans="1:11" ht="19.5" customHeight="1">
      <c r="A256" s="11"/>
      <c r="B256" s="12"/>
      <c r="C256" s="29" t="s">
        <v>345</v>
      </c>
      <c r="D256" s="29"/>
      <c r="E256" s="13"/>
      <c r="F256" s="14" t="s">
        <v>346</v>
      </c>
      <c r="G256" s="30" t="s">
        <v>347</v>
      </c>
      <c r="H256" s="30"/>
      <c r="I256" s="31"/>
      <c r="J256" s="7" t="str">
        <f>J257</f>
        <v>37263,89</v>
      </c>
      <c r="K256" s="21">
        <f t="shared" si="3"/>
        <v>0.9187802652990779</v>
      </c>
    </row>
    <row r="257" spans="1:11" ht="16.5" customHeight="1">
      <c r="A257" s="11"/>
      <c r="B257" s="15"/>
      <c r="C257" s="24"/>
      <c r="D257" s="24"/>
      <c r="E257" s="16" t="s">
        <v>315</v>
      </c>
      <c r="F257" s="17" t="s">
        <v>316</v>
      </c>
      <c r="G257" s="25" t="s">
        <v>347</v>
      </c>
      <c r="H257" s="25"/>
      <c r="I257" s="26"/>
      <c r="J257" s="10" t="s">
        <v>608</v>
      </c>
      <c r="K257" s="21">
        <f t="shared" si="3"/>
        <v>0.9187802652990779</v>
      </c>
    </row>
    <row r="258" spans="1:11" ht="16.5" customHeight="1">
      <c r="A258" s="11"/>
      <c r="B258" s="12"/>
      <c r="C258" s="29" t="s">
        <v>348</v>
      </c>
      <c r="D258" s="29"/>
      <c r="E258" s="13"/>
      <c r="F258" s="14" t="s">
        <v>349</v>
      </c>
      <c r="G258" s="30" t="s">
        <v>350</v>
      </c>
      <c r="H258" s="30"/>
      <c r="I258" s="31"/>
      <c r="J258" s="7" t="str">
        <f>J259</f>
        <v>117696,29</v>
      </c>
      <c r="K258" s="21">
        <f t="shared" si="3"/>
        <v>0.999985471290931</v>
      </c>
    </row>
    <row r="259" spans="1:11" ht="16.5" customHeight="1">
      <c r="A259" s="11"/>
      <c r="B259" s="15"/>
      <c r="C259" s="24"/>
      <c r="D259" s="24"/>
      <c r="E259" s="16" t="s">
        <v>315</v>
      </c>
      <c r="F259" s="17" t="s">
        <v>316</v>
      </c>
      <c r="G259" s="25" t="s">
        <v>350</v>
      </c>
      <c r="H259" s="25"/>
      <c r="I259" s="26"/>
      <c r="J259" s="10" t="s">
        <v>609</v>
      </c>
      <c r="K259" s="21">
        <f t="shared" si="3"/>
        <v>0.999985471290931</v>
      </c>
    </row>
    <row r="260" spans="1:11" ht="16.5" customHeight="1">
      <c r="A260" s="11"/>
      <c r="B260" s="12"/>
      <c r="C260" s="29" t="s">
        <v>351</v>
      </c>
      <c r="D260" s="29"/>
      <c r="E260" s="13"/>
      <c r="F260" s="14" t="s">
        <v>352</v>
      </c>
      <c r="G260" s="30" t="s">
        <v>353</v>
      </c>
      <c r="H260" s="30"/>
      <c r="I260" s="31"/>
      <c r="J260" s="7">
        <f>J261+J262+J263+J264+J270+J271+J272+J273+J274+J275+J276</f>
        <v>152041.59000000003</v>
      </c>
      <c r="K260" s="21">
        <f t="shared" si="3"/>
        <v>0.9970724909501077</v>
      </c>
    </row>
    <row r="261" spans="1:11" ht="16.5" customHeight="1">
      <c r="A261" s="11"/>
      <c r="B261" s="15"/>
      <c r="C261" s="24"/>
      <c r="D261" s="24"/>
      <c r="E261" s="16" t="s">
        <v>99</v>
      </c>
      <c r="F261" s="17" t="s">
        <v>100</v>
      </c>
      <c r="G261" s="25" t="s">
        <v>354</v>
      </c>
      <c r="H261" s="25"/>
      <c r="I261" s="26"/>
      <c r="J261" s="10" t="s">
        <v>610</v>
      </c>
      <c r="K261" s="21">
        <f t="shared" si="3"/>
        <v>0.9993684210526316</v>
      </c>
    </row>
    <row r="262" spans="1:11" ht="16.5" customHeight="1">
      <c r="A262" s="11"/>
      <c r="B262" s="15"/>
      <c r="C262" s="24"/>
      <c r="D262" s="24"/>
      <c r="E262" s="16" t="s">
        <v>76</v>
      </c>
      <c r="F262" s="17" t="s">
        <v>77</v>
      </c>
      <c r="G262" s="25" t="s">
        <v>355</v>
      </c>
      <c r="H262" s="25"/>
      <c r="I262" s="26"/>
      <c r="J262" s="10" t="s">
        <v>611</v>
      </c>
      <c r="K262" s="21">
        <f aca="true" t="shared" si="4" ref="K262:K325">J262/G262</f>
        <v>0.9994310565110566</v>
      </c>
    </row>
    <row r="263" spans="1:11" ht="16.5" customHeight="1">
      <c r="A263" s="11"/>
      <c r="B263" s="15"/>
      <c r="C263" s="24"/>
      <c r="D263" s="24"/>
      <c r="E263" s="16" t="s">
        <v>79</v>
      </c>
      <c r="F263" s="17" t="s">
        <v>80</v>
      </c>
      <c r="G263" s="25" t="s">
        <v>137</v>
      </c>
      <c r="H263" s="25"/>
      <c r="I263" s="26"/>
      <c r="J263" s="10" t="s">
        <v>612</v>
      </c>
      <c r="K263" s="21">
        <f t="shared" si="4"/>
        <v>0.9981716666666667</v>
      </c>
    </row>
    <row r="264" spans="1:11" ht="16.5" customHeight="1">
      <c r="A264" s="11"/>
      <c r="B264" s="15"/>
      <c r="C264" s="24"/>
      <c r="D264" s="24"/>
      <c r="E264" s="16" t="s">
        <v>82</v>
      </c>
      <c r="F264" s="17" t="s">
        <v>83</v>
      </c>
      <c r="G264" s="25" t="s">
        <v>356</v>
      </c>
      <c r="H264" s="25"/>
      <c r="I264" s="26"/>
      <c r="J264" s="10" t="s">
        <v>613</v>
      </c>
      <c r="K264" s="21">
        <f t="shared" si="4"/>
        <v>0.9942505154639175</v>
      </c>
    </row>
    <row r="265" spans="1:11" ht="11.25" customHeight="1" hidden="1">
      <c r="A265" s="28"/>
      <c r="B265" s="28"/>
      <c r="C265" s="28"/>
      <c r="D265" s="28"/>
      <c r="E265" s="28"/>
      <c r="F265" s="28"/>
      <c r="G265" s="28"/>
      <c r="H265" s="28"/>
      <c r="I265" s="28"/>
      <c r="J265" s="9"/>
      <c r="K265" s="21" t="e">
        <f t="shared" si="4"/>
        <v>#DIV/0!</v>
      </c>
    </row>
    <row r="266" spans="1:11" ht="5.25" customHeight="1" hidden="1">
      <c r="A266" s="28"/>
      <c r="B266" s="28"/>
      <c r="C266" s="28"/>
      <c r="D266" s="28"/>
      <c r="E266" s="28"/>
      <c r="F266" s="28"/>
      <c r="G266" s="28"/>
      <c r="H266" s="35" t="s">
        <v>357</v>
      </c>
      <c r="I266" s="11"/>
      <c r="J266" s="9"/>
      <c r="K266" s="21" t="e">
        <f t="shared" si="4"/>
        <v>#DIV/0!</v>
      </c>
    </row>
    <row r="267" spans="1:11" ht="5.25" customHeight="1" hidden="1">
      <c r="A267" s="11"/>
      <c r="B267" s="35" t="s">
        <v>95</v>
      </c>
      <c r="C267" s="35"/>
      <c r="D267" s="28"/>
      <c r="E267" s="28"/>
      <c r="F267" s="28"/>
      <c r="G267" s="28"/>
      <c r="H267" s="35"/>
      <c r="I267" s="11"/>
      <c r="J267" s="9"/>
      <c r="K267" s="21" t="e">
        <f t="shared" si="4"/>
        <v>#DIV/0!</v>
      </c>
    </row>
    <row r="268" spans="1:11" ht="11.25" customHeight="1" hidden="1">
      <c r="A268" s="11"/>
      <c r="B268" s="35"/>
      <c r="C268" s="35"/>
      <c r="D268" s="28"/>
      <c r="E268" s="28"/>
      <c r="F268" s="28"/>
      <c r="G268" s="28"/>
      <c r="H268" s="28"/>
      <c r="I268" s="28"/>
      <c r="J268" s="9"/>
      <c r="K268" s="21" t="e">
        <f t="shared" si="4"/>
        <v>#DIV/0!</v>
      </c>
    </row>
    <row r="269" spans="1:11" ht="63.75" customHeight="1" hidden="1">
      <c r="A269" s="28"/>
      <c r="B269" s="28"/>
      <c r="C269" s="28"/>
      <c r="D269" s="28"/>
      <c r="E269" s="28"/>
      <c r="F269" s="28"/>
      <c r="G269" s="28"/>
      <c r="H269" s="28"/>
      <c r="I269" s="28"/>
      <c r="J269" s="9"/>
      <c r="K269" s="21" t="e">
        <f t="shared" si="4"/>
        <v>#DIV/0!</v>
      </c>
    </row>
    <row r="270" spans="1:11" ht="16.5" customHeight="1">
      <c r="A270" s="11"/>
      <c r="B270" s="15"/>
      <c r="C270" s="24"/>
      <c r="D270" s="24"/>
      <c r="E270" s="16" t="s">
        <v>85</v>
      </c>
      <c r="F270" s="17" t="s">
        <v>86</v>
      </c>
      <c r="G270" s="25" t="s">
        <v>358</v>
      </c>
      <c r="H270" s="25"/>
      <c r="I270" s="26"/>
      <c r="J270" s="10" t="s">
        <v>614</v>
      </c>
      <c r="K270" s="21">
        <f t="shared" si="4"/>
        <v>0.969964705882353</v>
      </c>
    </row>
    <row r="271" spans="1:11" ht="16.5" customHeight="1">
      <c r="A271" s="11"/>
      <c r="B271" s="15"/>
      <c r="C271" s="24"/>
      <c r="D271" s="24"/>
      <c r="E271" s="16" t="s">
        <v>44</v>
      </c>
      <c r="F271" s="17" t="s">
        <v>45</v>
      </c>
      <c r="G271" s="25" t="s">
        <v>359</v>
      </c>
      <c r="H271" s="25"/>
      <c r="I271" s="26"/>
      <c r="J271" s="10" t="s">
        <v>615</v>
      </c>
      <c r="K271" s="21">
        <f t="shared" si="4"/>
        <v>0.9900060471679097</v>
      </c>
    </row>
    <row r="272" spans="1:11" ht="16.5" customHeight="1">
      <c r="A272" s="11"/>
      <c r="B272" s="15"/>
      <c r="C272" s="24"/>
      <c r="D272" s="24"/>
      <c r="E272" s="16" t="s">
        <v>20</v>
      </c>
      <c r="F272" s="17" t="s">
        <v>21</v>
      </c>
      <c r="G272" s="25" t="s">
        <v>360</v>
      </c>
      <c r="H272" s="25"/>
      <c r="I272" s="26"/>
      <c r="J272" s="10" t="s">
        <v>616</v>
      </c>
      <c r="K272" s="21">
        <f t="shared" si="4"/>
        <v>0.9874608</v>
      </c>
    </row>
    <row r="273" spans="1:11" ht="26.25" customHeight="1">
      <c r="A273" s="11"/>
      <c r="B273" s="15"/>
      <c r="C273" s="24"/>
      <c r="D273" s="24"/>
      <c r="E273" s="16" t="s">
        <v>123</v>
      </c>
      <c r="F273" s="17" t="s">
        <v>124</v>
      </c>
      <c r="G273" s="25" t="s">
        <v>361</v>
      </c>
      <c r="H273" s="25"/>
      <c r="I273" s="26"/>
      <c r="J273" s="10" t="s">
        <v>617</v>
      </c>
      <c r="K273" s="21">
        <f t="shared" si="4"/>
        <v>0.9242914572864321</v>
      </c>
    </row>
    <row r="274" spans="1:11" ht="16.5" customHeight="1">
      <c r="A274" s="11"/>
      <c r="B274" s="15"/>
      <c r="C274" s="24"/>
      <c r="D274" s="24"/>
      <c r="E274" s="16" t="s">
        <v>129</v>
      </c>
      <c r="F274" s="17" t="s">
        <v>130</v>
      </c>
      <c r="G274" s="25" t="s">
        <v>81</v>
      </c>
      <c r="H274" s="25"/>
      <c r="I274" s="26"/>
      <c r="J274" s="10" t="s">
        <v>618</v>
      </c>
      <c r="K274" s="21">
        <f t="shared" si="4"/>
        <v>0.9966653846153846</v>
      </c>
    </row>
    <row r="275" spans="1:11" ht="16.5" customHeight="1">
      <c r="A275" s="11"/>
      <c r="B275" s="15"/>
      <c r="C275" s="24"/>
      <c r="D275" s="24"/>
      <c r="E275" s="16" t="s">
        <v>132</v>
      </c>
      <c r="F275" s="17" t="s">
        <v>133</v>
      </c>
      <c r="G275" s="25" t="s">
        <v>362</v>
      </c>
      <c r="H275" s="25"/>
      <c r="I275" s="26"/>
      <c r="J275" s="10" t="s">
        <v>619</v>
      </c>
      <c r="K275" s="21">
        <f t="shared" si="4"/>
        <v>1</v>
      </c>
    </row>
    <row r="276" spans="1:11" ht="16.5" customHeight="1">
      <c r="A276" s="11"/>
      <c r="B276" s="15"/>
      <c r="C276" s="24"/>
      <c r="D276" s="24"/>
      <c r="E276" s="16" t="s">
        <v>135</v>
      </c>
      <c r="F276" s="17" t="s">
        <v>136</v>
      </c>
      <c r="G276" s="25" t="s">
        <v>289</v>
      </c>
      <c r="H276" s="25"/>
      <c r="I276" s="26"/>
      <c r="J276" s="10" t="s">
        <v>289</v>
      </c>
      <c r="K276" s="21">
        <f t="shared" si="4"/>
        <v>1</v>
      </c>
    </row>
    <row r="277" spans="1:11" ht="16.5" customHeight="1">
      <c r="A277" s="11"/>
      <c r="B277" s="12"/>
      <c r="C277" s="29" t="s">
        <v>363</v>
      </c>
      <c r="D277" s="29"/>
      <c r="E277" s="13"/>
      <c r="F277" s="14" t="s">
        <v>18</v>
      </c>
      <c r="G277" s="30" t="s">
        <v>364</v>
      </c>
      <c r="H277" s="30"/>
      <c r="I277" s="31"/>
      <c r="J277" s="7">
        <f>J278+J279+J280</f>
        <v>40667.13</v>
      </c>
      <c r="K277" s="21">
        <f t="shared" si="4"/>
        <v>0.9950362123807193</v>
      </c>
    </row>
    <row r="278" spans="1:11" ht="16.5" customHeight="1">
      <c r="A278" s="11"/>
      <c r="B278" s="15"/>
      <c r="C278" s="24"/>
      <c r="D278" s="24"/>
      <c r="E278" s="16" t="s">
        <v>315</v>
      </c>
      <c r="F278" s="17" t="s">
        <v>316</v>
      </c>
      <c r="G278" s="25" t="s">
        <v>365</v>
      </c>
      <c r="H278" s="25"/>
      <c r="I278" s="26"/>
      <c r="J278" s="10" t="s">
        <v>620</v>
      </c>
      <c r="K278" s="21">
        <f t="shared" si="4"/>
        <v>0.9950379310344828</v>
      </c>
    </row>
    <row r="279" spans="1:11" ht="16.5" customHeight="1">
      <c r="A279" s="11"/>
      <c r="B279" s="15"/>
      <c r="C279" s="24"/>
      <c r="D279" s="24"/>
      <c r="E279" s="16" t="s">
        <v>110</v>
      </c>
      <c r="F279" s="17" t="s">
        <v>111</v>
      </c>
      <c r="G279" s="25" t="s">
        <v>366</v>
      </c>
      <c r="H279" s="25"/>
      <c r="I279" s="26"/>
      <c r="J279" s="10" t="s">
        <v>621</v>
      </c>
      <c r="K279" s="21">
        <f t="shared" si="4"/>
        <v>1</v>
      </c>
    </row>
    <row r="280" spans="1:11" ht="16.5" customHeight="1">
      <c r="A280" s="11"/>
      <c r="B280" s="15"/>
      <c r="C280" s="24"/>
      <c r="D280" s="24"/>
      <c r="E280" s="16" t="s">
        <v>20</v>
      </c>
      <c r="F280" s="17" t="s">
        <v>21</v>
      </c>
      <c r="G280" s="25" t="s">
        <v>367</v>
      </c>
      <c r="H280" s="25"/>
      <c r="I280" s="26"/>
      <c r="J280" s="10" t="s">
        <v>622</v>
      </c>
      <c r="K280" s="21">
        <f t="shared" si="4"/>
        <v>0.976764705882353</v>
      </c>
    </row>
    <row r="281" spans="1:11" ht="16.5" customHeight="1">
      <c r="A281" s="11"/>
      <c r="B281" s="18" t="s">
        <v>368</v>
      </c>
      <c r="C281" s="32"/>
      <c r="D281" s="32"/>
      <c r="E281" s="18"/>
      <c r="F281" s="19" t="s">
        <v>369</v>
      </c>
      <c r="G281" s="33" t="s">
        <v>370</v>
      </c>
      <c r="H281" s="33"/>
      <c r="I281" s="34"/>
      <c r="J281" s="6">
        <f>J282</f>
        <v>118486.08000000005</v>
      </c>
      <c r="K281" s="21">
        <f t="shared" si="4"/>
        <v>0.9886857695966359</v>
      </c>
    </row>
    <row r="282" spans="1:11" ht="16.5" customHeight="1">
      <c r="A282" s="11"/>
      <c r="B282" s="12"/>
      <c r="C282" s="29" t="s">
        <v>371</v>
      </c>
      <c r="D282" s="29"/>
      <c r="E282" s="13"/>
      <c r="F282" s="14" t="s">
        <v>18</v>
      </c>
      <c r="G282" s="30" t="s">
        <v>370</v>
      </c>
      <c r="H282" s="30"/>
      <c r="I282" s="31"/>
      <c r="J282" s="7">
        <f>J283+J284+J285+J286+J287+J288+J289+J290+J291+J292+J293+J294+J295+J297+J296</f>
        <v>118486.08000000005</v>
      </c>
      <c r="K282" s="21">
        <f t="shared" si="4"/>
        <v>0.9886857695966359</v>
      </c>
    </row>
    <row r="283" spans="1:11" ht="16.5" customHeight="1">
      <c r="A283" s="11"/>
      <c r="B283" s="15"/>
      <c r="C283" s="24"/>
      <c r="D283" s="24"/>
      <c r="E283" s="16" t="s">
        <v>372</v>
      </c>
      <c r="F283" s="17" t="s">
        <v>316</v>
      </c>
      <c r="G283" s="25" t="s">
        <v>373</v>
      </c>
      <c r="H283" s="25"/>
      <c r="I283" s="26"/>
      <c r="J283" s="10" t="s">
        <v>623</v>
      </c>
      <c r="K283" s="21">
        <f t="shared" si="4"/>
        <v>0.9999228419868189</v>
      </c>
    </row>
    <row r="284" spans="1:11" ht="16.5" customHeight="1">
      <c r="A284" s="11"/>
      <c r="B284" s="15"/>
      <c r="C284" s="24"/>
      <c r="D284" s="24"/>
      <c r="E284" s="16" t="s">
        <v>231</v>
      </c>
      <c r="F284" s="17" t="s">
        <v>77</v>
      </c>
      <c r="G284" s="25" t="s">
        <v>374</v>
      </c>
      <c r="H284" s="25"/>
      <c r="I284" s="26"/>
      <c r="J284" s="10" t="s">
        <v>624</v>
      </c>
      <c r="K284" s="21">
        <f t="shared" si="4"/>
        <v>1</v>
      </c>
    </row>
    <row r="285" spans="1:11" ht="16.5" customHeight="1">
      <c r="A285" s="11"/>
      <c r="B285" s="15"/>
      <c r="C285" s="24"/>
      <c r="D285" s="24"/>
      <c r="E285" s="16" t="s">
        <v>233</v>
      </c>
      <c r="F285" s="17" t="s">
        <v>77</v>
      </c>
      <c r="G285" s="25" t="s">
        <v>375</v>
      </c>
      <c r="H285" s="25"/>
      <c r="I285" s="26"/>
      <c r="J285" s="10" t="s">
        <v>375</v>
      </c>
      <c r="K285" s="21">
        <f t="shared" si="4"/>
        <v>1</v>
      </c>
    </row>
    <row r="286" spans="1:11" ht="16.5" customHeight="1">
      <c r="A286" s="11"/>
      <c r="B286" s="15"/>
      <c r="C286" s="24"/>
      <c r="D286" s="24"/>
      <c r="E286" s="16" t="s">
        <v>236</v>
      </c>
      <c r="F286" s="17" t="s">
        <v>83</v>
      </c>
      <c r="G286" s="25" t="s">
        <v>376</v>
      </c>
      <c r="H286" s="25"/>
      <c r="I286" s="26"/>
      <c r="J286" s="10" t="s">
        <v>625</v>
      </c>
      <c r="K286" s="21">
        <f t="shared" si="4"/>
        <v>1</v>
      </c>
    </row>
    <row r="287" spans="1:11" ht="16.5" customHeight="1">
      <c r="A287" s="11"/>
      <c r="B287" s="15"/>
      <c r="C287" s="24"/>
      <c r="D287" s="24"/>
      <c r="E287" s="16" t="s">
        <v>238</v>
      </c>
      <c r="F287" s="17" t="s">
        <v>83</v>
      </c>
      <c r="G287" s="25" t="s">
        <v>377</v>
      </c>
      <c r="H287" s="25"/>
      <c r="I287" s="26"/>
      <c r="J287" s="10" t="s">
        <v>377</v>
      </c>
      <c r="K287" s="21">
        <f t="shared" si="4"/>
        <v>1</v>
      </c>
    </row>
    <row r="288" spans="1:11" ht="16.5" customHeight="1">
      <c r="A288" s="11"/>
      <c r="B288" s="15"/>
      <c r="C288" s="24"/>
      <c r="D288" s="24"/>
      <c r="E288" s="16" t="s">
        <v>241</v>
      </c>
      <c r="F288" s="17" t="s">
        <v>86</v>
      </c>
      <c r="G288" s="25" t="s">
        <v>378</v>
      </c>
      <c r="H288" s="25"/>
      <c r="I288" s="26"/>
      <c r="J288" s="10" t="s">
        <v>378</v>
      </c>
      <c r="K288" s="21">
        <f t="shared" si="4"/>
        <v>1</v>
      </c>
    </row>
    <row r="289" spans="1:11" ht="16.5" customHeight="1">
      <c r="A289" s="11"/>
      <c r="B289" s="15"/>
      <c r="C289" s="24"/>
      <c r="D289" s="24"/>
      <c r="E289" s="16" t="s">
        <v>243</v>
      </c>
      <c r="F289" s="17" t="s">
        <v>86</v>
      </c>
      <c r="G289" s="25" t="s">
        <v>379</v>
      </c>
      <c r="H289" s="25"/>
      <c r="I289" s="26"/>
      <c r="J289" s="10" t="s">
        <v>379</v>
      </c>
      <c r="K289" s="21">
        <f t="shared" si="4"/>
        <v>1</v>
      </c>
    </row>
    <row r="290" spans="1:11" ht="16.5" customHeight="1">
      <c r="A290" s="11"/>
      <c r="B290" s="15"/>
      <c r="C290" s="24"/>
      <c r="D290" s="24"/>
      <c r="E290" s="16" t="s">
        <v>245</v>
      </c>
      <c r="F290" s="17" t="s">
        <v>111</v>
      </c>
      <c r="G290" s="25" t="s">
        <v>380</v>
      </c>
      <c r="H290" s="25"/>
      <c r="I290" s="26"/>
      <c r="J290" s="10" t="s">
        <v>626</v>
      </c>
      <c r="K290" s="21">
        <f t="shared" si="4"/>
        <v>1</v>
      </c>
    </row>
    <row r="291" spans="1:11" ht="16.5" customHeight="1">
      <c r="A291" s="11"/>
      <c r="B291" s="15"/>
      <c r="C291" s="24"/>
      <c r="D291" s="24"/>
      <c r="E291" s="16" t="s">
        <v>247</v>
      </c>
      <c r="F291" s="17" t="s">
        <v>111</v>
      </c>
      <c r="G291" s="25" t="s">
        <v>381</v>
      </c>
      <c r="H291" s="25"/>
      <c r="I291" s="26"/>
      <c r="J291" s="10" t="s">
        <v>381</v>
      </c>
      <c r="K291" s="21">
        <f t="shared" si="4"/>
        <v>1</v>
      </c>
    </row>
    <row r="292" spans="1:11" ht="16.5" customHeight="1">
      <c r="A292" s="11"/>
      <c r="B292" s="15"/>
      <c r="C292" s="24"/>
      <c r="D292" s="24"/>
      <c r="E292" s="16" t="s">
        <v>249</v>
      </c>
      <c r="F292" s="17" t="s">
        <v>45</v>
      </c>
      <c r="G292" s="25" t="s">
        <v>382</v>
      </c>
      <c r="H292" s="25"/>
      <c r="I292" s="26"/>
      <c r="J292" s="10" t="s">
        <v>627</v>
      </c>
      <c r="K292" s="21">
        <f t="shared" si="4"/>
        <v>1</v>
      </c>
    </row>
    <row r="293" spans="1:11" ht="16.5" customHeight="1">
      <c r="A293" s="11"/>
      <c r="B293" s="15"/>
      <c r="C293" s="24"/>
      <c r="D293" s="24"/>
      <c r="E293" s="16" t="s">
        <v>251</v>
      </c>
      <c r="F293" s="17" t="s">
        <v>45</v>
      </c>
      <c r="G293" s="25" t="s">
        <v>383</v>
      </c>
      <c r="H293" s="25"/>
      <c r="I293" s="26"/>
      <c r="J293" s="10" t="s">
        <v>383</v>
      </c>
      <c r="K293" s="21">
        <f t="shared" si="4"/>
        <v>1</v>
      </c>
    </row>
    <row r="294" spans="1:11" ht="16.5" customHeight="1">
      <c r="A294" s="11"/>
      <c r="B294" s="15"/>
      <c r="C294" s="24"/>
      <c r="D294" s="24"/>
      <c r="E294" s="16" t="s">
        <v>257</v>
      </c>
      <c r="F294" s="17" t="s">
        <v>21</v>
      </c>
      <c r="G294" s="25" t="s">
        <v>384</v>
      </c>
      <c r="H294" s="25"/>
      <c r="I294" s="26"/>
      <c r="J294" s="10" t="s">
        <v>628</v>
      </c>
      <c r="K294" s="21">
        <f t="shared" si="4"/>
        <v>0.9902813113888538</v>
      </c>
    </row>
    <row r="295" spans="1:11" ht="16.5" customHeight="1">
      <c r="A295" s="11"/>
      <c r="B295" s="15"/>
      <c r="C295" s="24"/>
      <c r="D295" s="24"/>
      <c r="E295" s="16" t="s">
        <v>259</v>
      </c>
      <c r="F295" s="17" t="s">
        <v>21</v>
      </c>
      <c r="G295" s="25" t="s">
        <v>385</v>
      </c>
      <c r="H295" s="25"/>
      <c r="I295" s="26"/>
      <c r="J295" s="10" t="s">
        <v>629</v>
      </c>
      <c r="K295" s="21">
        <f t="shared" si="4"/>
        <v>0.9902793696664186</v>
      </c>
    </row>
    <row r="296" spans="1:11" ht="16.5" customHeight="1">
      <c r="A296" s="11"/>
      <c r="B296" s="15"/>
      <c r="C296" s="24"/>
      <c r="D296" s="24"/>
      <c r="E296" s="16" t="s">
        <v>386</v>
      </c>
      <c r="F296" s="17" t="s">
        <v>130</v>
      </c>
      <c r="G296" s="25" t="s">
        <v>387</v>
      </c>
      <c r="H296" s="25"/>
      <c r="I296" s="26"/>
      <c r="J296" s="10" t="s">
        <v>630</v>
      </c>
      <c r="K296" s="21">
        <f t="shared" si="4"/>
        <v>0.8132192342028347</v>
      </c>
    </row>
    <row r="297" spans="1:11" ht="16.5" customHeight="1">
      <c r="A297" s="11"/>
      <c r="B297" s="15"/>
      <c r="C297" s="24"/>
      <c r="D297" s="24"/>
      <c r="E297" s="16" t="s">
        <v>388</v>
      </c>
      <c r="F297" s="17" t="s">
        <v>130</v>
      </c>
      <c r="G297" s="25" t="s">
        <v>389</v>
      </c>
      <c r="H297" s="25"/>
      <c r="I297" s="26"/>
      <c r="J297" s="10" t="s">
        <v>631</v>
      </c>
      <c r="K297" s="21">
        <f t="shared" si="4"/>
        <v>0.8132363132363132</v>
      </c>
    </row>
    <row r="298" spans="1:11" ht="16.5" customHeight="1">
      <c r="A298" s="11"/>
      <c r="B298" s="18" t="s">
        <v>390</v>
      </c>
      <c r="C298" s="32"/>
      <c r="D298" s="32"/>
      <c r="E298" s="18"/>
      <c r="F298" s="19" t="s">
        <v>391</v>
      </c>
      <c r="G298" s="33" t="s">
        <v>392</v>
      </c>
      <c r="H298" s="33"/>
      <c r="I298" s="34"/>
      <c r="J298" s="6">
        <f>J299</f>
        <v>48250.979999999996</v>
      </c>
      <c r="K298" s="21">
        <f t="shared" si="4"/>
        <v>0.9046606419679015</v>
      </c>
    </row>
    <row r="299" spans="1:11" ht="16.5" customHeight="1">
      <c r="A299" s="11"/>
      <c r="B299" s="12"/>
      <c r="C299" s="29" t="s">
        <v>393</v>
      </c>
      <c r="D299" s="29"/>
      <c r="E299" s="13"/>
      <c r="F299" s="14" t="s">
        <v>394</v>
      </c>
      <c r="G299" s="30" t="s">
        <v>392</v>
      </c>
      <c r="H299" s="30"/>
      <c r="I299" s="31"/>
      <c r="J299" s="7">
        <f>J300+J301</f>
        <v>48250.979999999996</v>
      </c>
      <c r="K299" s="21">
        <f t="shared" si="4"/>
        <v>0.9046606419679015</v>
      </c>
    </row>
    <row r="300" spans="1:11" ht="16.5" customHeight="1">
      <c r="A300" s="11"/>
      <c r="B300" s="15"/>
      <c r="C300" s="24"/>
      <c r="D300" s="24"/>
      <c r="E300" s="16" t="s">
        <v>395</v>
      </c>
      <c r="F300" s="17" t="s">
        <v>396</v>
      </c>
      <c r="G300" s="25" t="s">
        <v>397</v>
      </c>
      <c r="H300" s="25"/>
      <c r="I300" s="26"/>
      <c r="J300" s="10" t="s">
        <v>632</v>
      </c>
      <c r="K300" s="21">
        <f t="shared" si="4"/>
        <v>0.8595531127437441</v>
      </c>
    </row>
    <row r="301" spans="1:11" ht="16.5" customHeight="1">
      <c r="A301" s="11"/>
      <c r="B301" s="15"/>
      <c r="C301" s="24"/>
      <c r="D301" s="24"/>
      <c r="E301" s="16" t="s">
        <v>398</v>
      </c>
      <c r="F301" s="17" t="s">
        <v>399</v>
      </c>
      <c r="G301" s="25" t="s">
        <v>400</v>
      </c>
      <c r="H301" s="25"/>
      <c r="I301" s="26"/>
      <c r="J301" s="10" t="s">
        <v>633</v>
      </c>
      <c r="K301" s="21">
        <f t="shared" si="4"/>
        <v>1</v>
      </c>
    </row>
    <row r="302" spans="1:11" ht="16.5" customHeight="1">
      <c r="A302" s="11"/>
      <c r="B302" s="18" t="s">
        <v>401</v>
      </c>
      <c r="C302" s="32"/>
      <c r="D302" s="32"/>
      <c r="E302" s="18"/>
      <c r="F302" s="19" t="s">
        <v>402</v>
      </c>
      <c r="G302" s="33" t="s">
        <v>403</v>
      </c>
      <c r="H302" s="33"/>
      <c r="I302" s="34"/>
      <c r="J302" s="6">
        <f>J303+J305+J310+J317+J319</f>
        <v>352160.43000000005</v>
      </c>
      <c r="K302" s="21">
        <f t="shared" si="4"/>
        <v>0.795914726754961</v>
      </c>
    </row>
    <row r="303" spans="1:11" ht="16.5" customHeight="1">
      <c r="A303" s="11"/>
      <c r="B303" s="12"/>
      <c r="C303" s="29" t="s">
        <v>404</v>
      </c>
      <c r="D303" s="29"/>
      <c r="E303" s="13"/>
      <c r="F303" s="14" t="s">
        <v>405</v>
      </c>
      <c r="G303" s="30" t="s">
        <v>406</v>
      </c>
      <c r="H303" s="30"/>
      <c r="I303" s="31"/>
      <c r="J303" s="7" t="str">
        <f>J304</f>
        <v>27353,64</v>
      </c>
      <c r="K303" s="21">
        <f t="shared" si="4"/>
        <v>0.9179073825503355</v>
      </c>
    </row>
    <row r="304" spans="1:11" ht="16.5" customHeight="1">
      <c r="A304" s="11"/>
      <c r="B304" s="15"/>
      <c r="C304" s="24"/>
      <c r="D304" s="24"/>
      <c r="E304" s="16" t="s">
        <v>20</v>
      </c>
      <c r="F304" s="17" t="s">
        <v>21</v>
      </c>
      <c r="G304" s="25" t="s">
        <v>406</v>
      </c>
      <c r="H304" s="25"/>
      <c r="I304" s="26"/>
      <c r="J304" s="10" t="s">
        <v>634</v>
      </c>
      <c r="K304" s="21">
        <f t="shared" si="4"/>
        <v>0.9179073825503355</v>
      </c>
    </row>
    <row r="305" spans="1:11" ht="16.5" customHeight="1">
      <c r="A305" s="11"/>
      <c r="B305" s="12"/>
      <c r="C305" s="29" t="s">
        <v>407</v>
      </c>
      <c r="D305" s="29"/>
      <c r="E305" s="13"/>
      <c r="F305" s="14" t="s">
        <v>408</v>
      </c>
      <c r="G305" s="30" t="s">
        <v>409</v>
      </c>
      <c r="H305" s="30"/>
      <c r="I305" s="31"/>
      <c r="J305" s="7">
        <f>J306+J307+J308+J309</f>
        <v>281747.03</v>
      </c>
      <c r="K305" s="21">
        <f t="shared" si="4"/>
        <v>0.7639561550976139</v>
      </c>
    </row>
    <row r="306" spans="1:11" ht="16.5" customHeight="1">
      <c r="A306" s="11"/>
      <c r="B306" s="15"/>
      <c r="C306" s="24"/>
      <c r="D306" s="24"/>
      <c r="E306" s="16" t="s">
        <v>44</v>
      </c>
      <c r="F306" s="17" t="s">
        <v>45</v>
      </c>
      <c r="G306" s="25" t="s">
        <v>140</v>
      </c>
      <c r="H306" s="25"/>
      <c r="I306" s="26"/>
      <c r="J306" s="10" t="s">
        <v>65</v>
      </c>
      <c r="K306" s="21">
        <f t="shared" si="4"/>
        <v>0</v>
      </c>
    </row>
    <row r="307" spans="1:11" ht="16.5" customHeight="1">
      <c r="A307" s="11"/>
      <c r="B307" s="15"/>
      <c r="C307" s="24"/>
      <c r="D307" s="24"/>
      <c r="E307" s="16" t="s">
        <v>113</v>
      </c>
      <c r="F307" s="17" t="s">
        <v>114</v>
      </c>
      <c r="G307" s="25" t="s">
        <v>410</v>
      </c>
      <c r="H307" s="25"/>
      <c r="I307" s="26"/>
      <c r="J307" s="10" t="s">
        <v>635</v>
      </c>
      <c r="K307" s="21">
        <f t="shared" si="4"/>
        <v>0.76953265</v>
      </c>
    </row>
    <row r="308" spans="1:11" ht="16.5" customHeight="1">
      <c r="A308" s="11"/>
      <c r="B308" s="15"/>
      <c r="C308" s="24"/>
      <c r="D308" s="24"/>
      <c r="E308" s="16" t="s">
        <v>20</v>
      </c>
      <c r="F308" s="17" t="s">
        <v>21</v>
      </c>
      <c r="G308" s="25" t="s">
        <v>411</v>
      </c>
      <c r="H308" s="25"/>
      <c r="I308" s="26"/>
      <c r="J308" s="10" t="s">
        <v>636</v>
      </c>
      <c r="K308" s="21">
        <f t="shared" si="4"/>
        <v>0.2260125</v>
      </c>
    </row>
    <row r="309" spans="1:11" ht="16.5" customHeight="1">
      <c r="A309" s="11"/>
      <c r="B309" s="15"/>
      <c r="C309" s="24"/>
      <c r="D309" s="24"/>
      <c r="E309" s="16" t="s">
        <v>10</v>
      </c>
      <c r="F309" s="17" t="s">
        <v>11</v>
      </c>
      <c r="G309" s="25" t="s">
        <v>412</v>
      </c>
      <c r="H309" s="25"/>
      <c r="I309" s="26"/>
      <c r="J309" s="10" t="s">
        <v>637</v>
      </c>
      <c r="K309" s="21">
        <f t="shared" si="4"/>
        <v>1</v>
      </c>
    </row>
    <row r="310" spans="1:11" ht="16.5" customHeight="1">
      <c r="A310" s="11"/>
      <c r="B310" s="12"/>
      <c r="C310" s="29" t="s">
        <v>413</v>
      </c>
      <c r="D310" s="29"/>
      <c r="E310" s="13"/>
      <c r="F310" s="14" t="s">
        <v>414</v>
      </c>
      <c r="G310" s="30" t="s">
        <v>415</v>
      </c>
      <c r="H310" s="30"/>
      <c r="I310" s="31"/>
      <c r="J310" s="7" t="str">
        <f>J316</f>
        <v>28160,00</v>
      </c>
      <c r="K310" s="21">
        <f t="shared" si="4"/>
        <v>1</v>
      </c>
    </row>
    <row r="311" spans="1:11" ht="5.25" customHeight="1" hidden="1">
      <c r="A311" s="28"/>
      <c r="B311" s="28"/>
      <c r="C311" s="28"/>
      <c r="D311" s="28"/>
      <c r="E311" s="28"/>
      <c r="F311" s="28"/>
      <c r="G311" s="28"/>
      <c r="H311" s="28"/>
      <c r="I311" s="28"/>
      <c r="J311" s="9"/>
      <c r="K311" s="21" t="e">
        <f t="shared" si="4"/>
        <v>#DIV/0!</v>
      </c>
    </row>
    <row r="312" spans="1:11" ht="5.25" customHeight="1" hidden="1">
      <c r="A312" s="28"/>
      <c r="B312" s="28"/>
      <c r="C312" s="28"/>
      <c r="D312" s="28"/>
      <c r="E312" s="28"/>
      <c r="F312" s="28"/>
      <c r="G312" s="28"/>
      <c r="H312" s="35" t="s">
        <v>416</v>
      </c>
      <c r="I312" s="11"/>
      <c r="J312" s="9"/>
      <c r="K312" s="21" t="e">
        <f t="shared" si="4"/>
        <v>#DIV/0!</v>
      </c>
    </row>
    <row r="313" spans="1:11" ht="5.25" customHeight="1" hidden="1">
      <c r="A313" s="11"/>
      <c r="B313" s="35" t="s">
        <v>95</v>
      </c>
      <c r="C313" s="35"/>
      <c r="D313" s="28"/>
      <c r="E313" s="28"/>
      <c r="F313" s="28"/>
      <c r="G313" s="28"/>
      <c r="H313" s="35"/>
      <c r="I313" s="11"/>
      <c r="J313" s="9"/>
      <c r="K313" s="21" t="e">
        <f t="shared" si="4"/>
        <v>#DIV/0!</v>
      </c>
    </row>
    <row r="314" spans="1:11" ht="11.25" customHeight="1" hidden="1">
      <c r="A314" s="11"/>
      <c r="B314" s="35"/>
      <c r="C314" s="35"/>
      <c r="D314" s="28"/>
      <c r="E314" s="28"/>
      <c r="F314" s="28"/>
      <c r="G314" s="28"/>
      <c r="H314" s="28"/>
      <c r="I314" s="28"/>
      <c r="J314" s="9"/>
      <c r="K314" s="21" t="e">
        <f t="shared" si="4"/>
        <v>#DIV/0!</v>
      </c>
    </row>
    <row r="315" spans="1:11" ht="63.75" customHeight="1" hidden="1">
      <c r="A315" s="28"/>
      <c r="B315" s="28"/>
      <c r="C315" s="28"/>
      <c r="D315" s="28"/>
      <c r="E315" s="28"/>
      <c r="F315" s="28"/>
      <c r="G315" s="28"/>
      <c r="H315" s="28"/>
      <c r="I315" s="28"/>
      <c r="J315" s="9"/>
      <c r="K315" s="21" t="e">
        <f t="shared" si="4"/>
        <v>#DIV/0!</v>
      </c>
    </row>
    <row r="316" spans="1:11" ht="19.5" customHeight="1">
      <c r="A316" s="11"/>
      <c r="B316" s="15"/>
      <c r="C316" s="24"/>
      <c r="D316" s="24"/>
      <c r="E316" s="16" t="s">
        <v>417</v>
      </c>
      <c r="F316" s="17" t="s">
        <v>418</v>
      </c>
      <c r="G316" s="25" t="s">
        <v>415</v>
      </c>
      <c r="H316" s="25"/>
      <c r="I316" s="26"/>
      <c r="J316" s="10" t="s">
        <v>638</v>
      </c>
      <c r="K316" s="21">
        <f t="shared" si="4"/>
        <v>1</v>
      </c>
    </row>
    <row r="317" spans="1:11" ht="24.75" customHeight="1">
      <c r="A317" s="11"/>
      <c r="B317" s="12"/>
      <c r="C317" s="29" t="s">
        <v>419</v>
      </c>
      <c r="D317" s="29"/>
      <c r="E317" s="13"/>
      <c r="F317" s="14" t="s">
        <v>420</v>
      </c>
      <c r="G317" s="30" t="s">
        <v>141</v>
      </c>
      <c r="H317" s="30"/>
      <c r="I317" s="31"/>
      <c r="J317" s="7" t="str">
        <f>J318</f>
        <v>4881,67</v>
      </c>
      <c r="K317" s="21">
        <f t="shared" si="4"/>
        <v>0.976334</v>
      </c>
    </row>
    <row r="318" spans="1:11" ht="16.5" customHeight="1">
      <c r="A318" s="11"/>
      <c r="B318" s="15"/>
      <c r="C318" s="24"/>
      <c r="D318" s="24"/>
      <c r="E318" s="16" t="s">
        <v>20</v>
      </c>
      <c r="F318" s="17" t="s">
        <v>21</v>
      </c>
      <c r="G318" s="25" t="s">
        <v>141</v>
      </c>
      <c r="H318" s="25"/>
      <c r="I318" s="26"/>
      <c r="J318" s="10" t="s">
        <v>639</v>
      </c>
      <c r="K318" s="21">
        <f t="shared" si="4"/>
        <v>0.976334</v>
      </c>
    </row>
    <row r="319" spans="1:11" ht="16.5" customHeight="1">
      <c r="A319" s="11"/>
      <c r="B319" s="12"/>
      <c r="C319" s="29" t="s">
        <v>421</v>
      </c>
      <c r="D319" s="29"/>
      <c r="E319" s="13"/>
      <c r="F319" s="14" t="s">
        <v>18</v>
      </c>
      <c r="G319" s="30" t="s">
        <v>422</v>
      </c>
      <c r="H319" s="30"/>
      <c r="I319" s="31"/>
      <c r="J319" s="7">
        <f>J320+J321</f>
        <v>10018.09</v>
      </c>
      <c r="K319" s="21">
        <f t="shared" si="4"/>
        <v>0.936270093457944</v>
      </c>
    </row>
    <row r="320" spans="1:11" ht="16.5" customHeight="1">
      <c r="A320" s="11"/>
      <c r="B320" s="15"/>
      <c r="C320" s="24"/>
      <c r="D320" s="24"/>
      <c r="E320" s="16" t="s">
        <v>20</v>
      </c>
      <c r="F320" s="17" t="s">
        <v>21</v>
      </c>
      <c r="G320" s="25" t="s">
        <v>423</v>
      </c>
      <c r="H320" s="25"/>
      <c r="I320" s="26"/>
      <c r="J320" s="10" t="s">
        <v>640</v>
      </c>
      <c r="K320" s="21">
        <f t="shared" si="4"/>
        <v>0.9287431578947368</v>
      </c>
    </row>
    <row r="321" spans="1:11" ht="16.5" customHeight="1">
      <c r="A321" s="11"/>
      <c r="B321" s="15"/>
      <c r="C321" s="24"/>
      <c r="D321" s="24"/>
      <c r="E321" s="16" t="s">
        <v>23</v>
      </c>
      <c r="F321" s="17" t="s">
        <v>24</v>
      </c>
      <c r="G321" s="25" t="s">
        <v>284</v>
      </c>
      <c r="H321" s="25"/>
      <c r="I321" s="26"/>
      <c r="J321" s="10" t="s">
        <v>641</v>
      </c>
      <c r="K321" s="21">
        <f t="shared" si="4"/>
        <v>0.9958583333333333</v>
      </c>
    </row>
    <row r="322" spans="1:11" ht="16.5" customHeight="1">
      <c r="A322" s="11"/>
      <c r="B322" s="18" t="s">
        <v>424</v>
      </c>
      <c r="C322" s="32"/>
      <c r="D322" s="32"/>
      <c r="E322" s="18"/>
      <c r="F322" s="19" t="s">
        <v>425</v>
      </c>
      <c r="G322" s="33" t="s">
        <v>426</v>
      </c>
      <c r="H322" s="33"/>
      <c r="I322" s="34"/>
      <c r="J322" s="6">
        <f>J323+J325</f>
        <v>65000</v>
      </c>
      <c r="K322" s="21">
        <f t="shared" si="4"/>
        <v>0.3439153439153439</v>
      </c>
    </row>
    <row r="323" spans="1:11" ht="16.5" customHeight="1">
      <c r="A323" s="11"/>
      <c r="B323" s="12"/>
      <c r="C323" s="29" t="s">
        <v>427</v>
      </c>
      <c r="D323" s="29"/>
      <c r="E323" s="13"/>
      <c r="F323" s="14" t="s">
        <v>428</v>
      </c>
      <c r="G323" s="30" t="s">
        <v>187</v>
      </c>
      <c r="H323" s="30"/>
      <c r="I323" s="31"/>
      <c r="J323" s="7" t="str">
        <f>J324</f>
        <v>18000,00</v>
      </c>
      <c r="K323" s="21">
        <f t="shared" si="4"/>
        <v>0.18</v>
      </c>
    </row>
    <row r="324" spans="1:11" ht="16.5" customHeight="1">
      <c r="A324" s="11"/>
      <c r="B324" s="15"/>
      <c r="C324" s="24"/>
      <c r="D324" s="24"/>
      <c r="E324" s="16" t="s">
        <v>10</v>
      </c>
      <c r="F324" s="17" t="s">
        <v>11</v>
      </c>
      <c r="G324" s="25" t="s">
        <v>187</v>
      </c>
      <c r="H324" s="25"/>
      <c r="I324" s="26"/>
      <c r="J324" s="10" t="s">
        <v>642</v>
      </c>
      <c r="K324" s="21">
        <f t="shared" si="4"/>
        <v>0.18</v>
      </c>
    </row>
    <row r="325" spans="1:11" ht="16.5" customHeight="1">
      <c r="A325" s="11"/>
      <c r="B325" s="12"/>
      <c r="C325" s="29" t="s">
        <v>429</v>
      </c>
      <c r="D325" s="29"/>
      <c r="E325" s="13"/>
      <c r="F325" s="14" t="s">
        <v>430</v>
      </c>
      <c r="G325" s="30" t="s">
        <v>431</v>
      </c>
      <c r="H325" s="30"/>
      <c r="I325" s="31"/>
      <c r="J325" s="7" t="str">
        <f>J326</f>
        <v>47000,00</v>
      </c>
      <c r="K325" s="21">
        <f t="shared" si="4"/>
        <v>0.5280898876404494</v>
      </c>
    </row>
    <row r="326" spans="1:11" ht="16.5" customHeight="1">
      <c r="A326" s="11"/>
      <c r="B326" s="15"/>
      <c r="C326" s="24"/>
      <c r="D326" s="24"/>
      <c r="E326" s="16" t="s">
        <v>432</v>
      </c>
      <c r="F326" s="17" t="s">
        <v>433</v>
      </c>
      <c r="G326" s="25" t="s">
        <v>431</v>
      </c>
      <c r="H326" s="25"/>
      <c r="I326" s="26"/>
      <c r="J326" s="10" t="s">
        <v>643</v>
      </c>
      <c r="K326" s="21">
        <f aca="true" t="shared" si="5" ref="K326:K332">J326/G326</f>
        <v>0.5280898876404494</v>
      </c>
    </row>
    <row r="327" spans="1:11" ht="16.5" customHeight="1">
      <c r="A327" s="11"/>
      <c r="B327" s="18" t="s">
        <v>434</v>
      </c>
      <c r="C327" s="32"/>
      <c r="D327" s="32"/>
      <c r="E327" s="18"/>
      <c r="F327" s="19" t="s">
        <v>435</v>
      </c>
      <c r="G327" s="33" t="s">
        <v>436</v>
      </c>
      <c r="H327" s="33"/>
      <c r="I327" s="34"/>
      <c r="J327" s="6">
        <f>J328+J330</f>
        <v>862814.19</v>
      </c>
      <c r="K327" s="21">
        <f t="shared" si="5"/>
        <v>0.9235203008751398</v>
      </c>
    </row>
    <row r="328" spans="1:11" ht="16.5" customHeight="1">
      <c r="A328" s="11"/>
      <c r="B328" s="12"/>
      <c r="C328" s="29" t="s">
        <v>437</v>
      </c>
      <c r="D328" s="29"/>
      <c r="E328" s="13"/>
      <c r="F328" s="14" t="s">
        <v>438</v>
      </c>
      <c r="G328" s="30" t="s">
        <v>439</v>
      </c>
      <c r="H328" s="30"/>
      <c r="I328" s="31"/>
      <c r="J328" s="7" t="str">
        <f>J329</f>
        <v>837814,19</v>
      </c>
      <c r="K328" s="21">
        <f t="shared" si="5"/>
        <v>0.9214175155797537</v>
      </c>
    </row>
    <row r="329" spans="1:11" ht="16.5" customHeight="1">
      <c r="A329" s="11"/>
      <c r="B329" s="15"/>
      <c r="C329" s="24"/>
      <c r="D329" s="24"/>
      <c r="E329" s="16" t="s">
        <v>10</v>
      </c>
      <c r="F329" s="17" t="s">
        <v>11</v>
      </c>
      <c r="G329" s="25" t="s">
        <v>439</v>
      </c>
      <c r="H329" s="25"/>
      <c r="I329" s="26"/>
      <c r="J329" s="10" t="s">
        <v>644</v>
      </c>
      <c r="K329" s="21">
        <f t="shared" si="5"/>
        <v>0.9214175155797537</v>
      </c>
    </row>
    <row r="330" spans="1:11" ht="16.5" customHeight="1">
      <c r="A330" s="11"/>
      <c r="B330" s="12"/>
      <c r="C330" s="29" t="s">
        <v>440</v>
      </c>
      <c r="D330" s="29"/>
      <c r="E330" s="13"/>
      <c r="F330" s="14" t="s">
        <v>18</v>
      </c>
      <c r="G330" s="30" t="s">
        <v>441</v>
      </c>
      <c r="H330" s="30"/>
      <c r="I330" s="31"/>
      <c r="J330" s="7" t="str">
        <f>J331</f>
        <v>25000,00</v>
      </c>
      <c r="K330" s="21">
        <f t="shared" si="5"/>
        <v>1</v>
      </c>
    </row>
    <row r="331" spans="1:11" ht="26.25" customHeight="1">
      <c r="A331" s="11"/>
      <c r="B331" s="15"/>
      <c r="C331" s="24"/>
      <c r="D331" s="24"/>
      <c r="E331" s="16" t="s">
        <v>442</v>
      </c>
      <c r="F331" s="17" t="s">
        <v>443</v>
      </c>
      <c r="G331" s="25" t="s">
        <v>441</v>
      </c>
      <c r="H331" s="25"/>
      <c r="I331" s="26"/>
      <c r="J331" s="10" t="s">
        <v>645</v>
      </c>
      <c r="K331" s="21">
        <f t="shared" si="5"/>
        <v>1</v>
      </c>
    </row>
    <row r="332" spans="1:11" ht="5.25" customHeight="1" hidden="1">
      <c r="A332" s="11"/>
      <c r="B332" s="27"/>
      <c r="C332" s="27"/>
      <c r="D332" s="27"/>
      <c r="E332" s="27"/>
      <c r="F332" s="28"/>
      <c r="G332" s="28"/>
      <c r="H332" s="28"/>
      <c r="I332" s="28"/>
      <c r="J332" s="9"/>
      <c r="K332" s="21" t="e">
        <f t="shared" si="5"/>
        <v>#DIV/0!</v>
      </c>
    </row>
    <row r="333" spans="1:11" ht="16.5" customHeight="1">
      <c r="A333" s="11"/>
      <c r="B333" s="48" t="s">
        <v>646</v>
      </c>
      <c r="C333" s="49"/>
      <c r="D333" s="49"/>
      <c r="E333" s="49"/>
      <c r="F333" s="50"/>
      <c r="G333" s="44" t="s">
        <v>444</v>
      </c>
      <c r="H333" s="44"/>
      <c r="I333" s="45"/>
      <c r="J333" s="46">
        <f>J4+J12+J15+J26+J32+J72+J81+J106+J109+J112+J229+J238+J281+J298+J302+J322+J327</f>
        <v>14146569.49</v>
      </c>
      <c r="K333" s="47">
        <f>J333/G333</f>
        <v>0.9004912765115696</v>
      </c>
    </row>
    <row r="334" spans="1:9" ht="234" customHeight="1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ht="234" customHeight="1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8" ht="5.25" customHeight="1">
      <c r="A336" s="22"/>
      <c r="B336" s="22"/>
      <c r="C336" s="22"/>
      <c r="D336" s="22"/>
      <c r="E336" s="22"/>
      <c r="F336" s="22"/>
      <c r="G336" s="22"/>
      <c r="H336" s="23" t="s">
        <v>445</v>
      </c>
    </row>
    <row r="337" spans="2:8" ht="5.25" customHeight="1">
      <c r="B337" s="23" t="s">
        <v>95</v>
      </c>
      <c r="C337" s="23"/>
      <c r="D337" s="22"/>
      <c r="E337" s="22"/>
      <c r="F337" s="22"/>
      <c r="G337" s="22"/>
      <c r="H337" s="23"/>
    </row>
    <row r="338" spans="2:9" ht="11.25" customHeight="1">
      <c r="B338" s="23"/>
      <c r="C338" s="23"/>
      <c r="D338" s="22"/>
      <c r="E338" s="22"/>
      <c r="F338" s="22"/>
      <c r="G338" s="22"/>
      <c r="H338" s="22"/>
      <c r="I338" s="22"/>
    </row>
  </sheetData>
  <sheetProtection/>
  <mergeCells count="650">
    <mergeCell ref="A1:I1"/>
    <mergeCell ref="B2:I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9:D29"/>
    <mergeCell ref="G29:I29"/>
    <mergeCell ref="C30:D30"/>
    <mergeCell ref="G30:I30"/>
    <mergeCell ref="C26:D26"/>
    <mergeCell ref="G26:I26"/>
    <mergeCell ref="C27:D27"/>
    <mergeCell ref="G27:I27"/>
    <mergeCell ref="C28:D28"/>
    <mergeCell ref="G28:I28"/>
    <mergeCell ref="C31:D31"/>
    <mergeCell ref="G31:I31"/>
    <mergeCell ref="C32:D32"/>
    <mergeCell ref="G32:I32"/>
    <mergeCell ref="C33:D33"/>
    <mergeCell ref="G33:I33"/>
    <mergeCell ref="C34:D34"/>
    <mergeCell ref="G34:I34"/>
    <mergeCell ref="C35:D35"/>
    <mergeCell ref="G35:I35"/>
    <mergeCell ref="C36:D36"/>
    <mergeCell ref="G36:I36"/>
    <mergeCell ref="C37:D37"/>
    <mergeCell ref="G37:I37"/>
    <mergeCell ref="C38:D38"/>
    <mergeCell ref="G38:I38"/>
    <mergeCell ref="C39:D39"/>
    <mergeCell ref="G39:I39"/>
    <mergeCell ref="C40:D40"/>
    <mergeCell ref="G40:I40"/>
    <mergeCell ref="A41:I41"/>
    <mergeCell ref="A42:G42"/>
    <mergeCell ref="H42:H43"/>
    <mergeCell ref="B43:C44"/>
    <mergeCell ref="D43:G43"/>
    <mergeCell ref="D44:I44"/>
    <mergeCell ref="A45:I45"/>
    <mergeCell ref="C46:D46"/>
    <mergeCell ref="G46:I46"/>
    <mergeCell ref="C47:D47"/>
    <mergeCell ref="G47:I47"/>
    <mergeCell ref="C48:D48"/>
    <mergeCell ref="G48:I48"/>
    <mergeCell ref="C49:D49"/>
    <mergeCell ref="G49:I49"/>
    <mergeCell ref="C50:D50"/>
    <mergeCell ref="G50:I50"/>
    <mergeCell ref="C51:D51"/>
    <mergeCell ref="G51:I51"/>
    <mergeCell ref="C52:D52"/>
    <mergeCell ref="G52:I52"/>
    <mergeCell ref="C53:D53"/>
    <mergeCell ref="G53:I53"/>
    <mergeCell ref="C54:D54"/>
    <mergeCell ref="G54:I54"/>
    <mergeCell ref="C55:D55"/>
    <mergeCell ref="G55:I55"/>
    <mergeCell ref="C56:D56"/>
    <mergeCell ref="G56:I56"/>
    <mergeCell ref="C57:D57"/>
    <mergeCell ref="G57:I57"/>
    <mergeCell ref="C61:D61"/>
    <mergeCell ref="G61:I61"/>
    <mergeCell ref="C62:D62"/>
    <mergeCell ref="G62:I62"/>
    <mergeCell ref="C58:D58"/>
    <mergeCell ref="G58:I58"/>
    <mergeCell ref="C59:D59"/>
    <mergeCell ref="G59:I59"/>
    <mergeCell ref="C60:D60"/>
    <mergeCell ref="G60:I60"/>
    <mergeCell ref="C66:D66"/>
    <mergeCell ref="G66:I66"/>
    <mergeCell ref="C67:D67"/>
    <mergeCell ref="G67:I67"/>
    <mergeCell ref="C63:D63"/>
    <mergeCell ref="G63:I63"/>
    <mergeCell ref="C64:D64"/>
    <mergeCell ref="G64:I64"/>
    <mergeCell ref="C65:D65"/>
    <mergeCell ref="G65:I65"/>
    <mergeCell ref="C68:D68"/>
    <mergeCell ref="G68:I68"/>
    <mergeCell ref="C69:D69"/>
    <mergeCell ref="G69:I69"/>
    <mergeCell ref="C70:D70"/>
    <mergeCell ref="G70:I70"/>
    <mergeCell ref="C71:D71"/>
    <mergeCell ref="G71:I71"/>
    <mergeCell ref="C72:D72"/>
    <mergeCell ref="G72:I72"/>
    <mergeCell ref="C73:D73"/>
    <mergeCell ref="G73:I73"/>
    <mergeCell ref="C74:D74"/>
    <mergeCell ref="G74:I74"/>
    <mergeCell ref="C75:D75"/>
    <mergeCell ref="G75:I75"/>
    <mergeCell ref="C76:D76"/>
    <mergeCell ref="G76:I76"/>
    <mergeCell ref="C77:D77"/>
    <mergeCell ref="G77:I77"/>
    <mergeCell ref="C78:D78"/>
    <mergeCell ref="G78:I78"/>
    <mergeCell ref="C79:D79"/>
    <mergeCell ref="G79:I79"/>
    <mergeCell ref="C80:D80"/>
    <mergeCell ref="G80:I80"/>
    <mergeCell ref="C81:D81"/>
    <mergeCell ref="G81:I81"/>
    <mergeCell ref="C82:D82"/>
    <mergeCell ref="G82:I82"/>
    <mergeCell ref="C83:D83"/>
    <mergeCell ref="G83:I83"/>
    <mergeCell ref="C84:D84"/>
    <mergeCell ref="G84:I84"/>
    <mergeCell ref="C85:D85"/>
    <mergeCell ref="G85:I85"/>
    <mergeCell ref="A86:I86"/>
    <mergeCell ref="A87:G87"/>
    <mergeCell ref="H87:H88"/>
    <mergeCell ref="B88:C89"/>
    <mergeCell ref="D88:G88"/>
    <mergeCell ref="D89:I89"/>
    <mergeCell ref="A90:I90"/>
    <mergeCell ref="C91:D91"/>
    <mergeCell ref="G91:I91"/>
    <mergeCell ref="C92:D92"/>
    <mergeCell ref="G92:I92"/>
    <mergeCell ref="C93:D93"/>
    <mergeCell ref="G93:I93"/>
    <mergeCell ref="C94:D94"/>
    <mergeCell ref="G94:I94"/>
    <mergeCell ref="C95:D95"/>
    <mergeCell ref="G95:I95"/>
    <mergeCell ref="C96:D96"/>
    <mergeCell ref="G96:I96"/>
    <mergeCell ref="C97:D97"/>
    <mergeCell ref="G97:I97"/>
    <mergeCell ref="C98:D98"/>
    <mergeCell ref="G98:I98"/>
    <mergeCell ref="C99:D99"/>
    <mergeCell ref="G99:I99"/>
    <mergeCell ref="C100:D100"/>
    <mergeCell ref="G100:I100"/>
    <mergeCell ref="C101:D101"/>
    <mergeCell ref="G101:I101"/>
    <mergeCell ref="C102:D102"/>
    <mergeCell ref="G102:I102"/>
    <mergeCell ref="C103:D103"/>
    <mergeCell ref="G103:I103"/>
    <mergeCell ref="C104:D104"/>
    <mergeCell ref="G104:I104"/>
    <mergeCell ref="C105:D105"/>
    <mergeCell ref="G105:I105"/>
    <mergeCell ref="C106:D106"/>
    <mergeCell ref="G106:I106"/>
    <mergeCell ref="C107:D107"/>
    <mergeCell ref="G107:I107"/>
    <mergeCell ref="C108:D108"/>
    <mergeCell ref="G108:I108"/>
    <mergeCell ref="C109:D109"/>
    <mergeCell ref="G109:I109"/>
    <mergeCell ref="C110:D110"/>
    <mergeCell ref="G110:I110"/>
    <mergeCell ref="C111:D111"/>
    <mergeCell ref="G111:I111"/>
    <mergeCell ref="C112:D112"/>
    <mergeCell ref="G112:I112"/>
    <mergeCell ref="C113:D113"/>
    <mergeCell ref="G113:I113"/>
    <mergeCell ref="C114:D114"/>
    <mergeCell ref="G114:I114"/>
    <mergeCell ref="C115:D115"/>
    <mergeCell ref="G115:I115"/>
    <mergeCell ref="C116:D116"/>
    <mergeCell ref="G116:I116"/>
    <mergeCell ref="C117:D117"/>
    <mergeCell ref="G117:I117"/>
    <mergeCell ref="C118:D118"/>
    <mergeCell ref="G118:I118"/>
    <mergeCell ref="C119:D119"/>
    <mergeCell ref="G119:I119"/>
    <mergeCell ref="C120:D120"/>
    <mergeCell ref="G120:I120"/>
    <mergeCell ref="C121:D121"/>
    <mergeCell ref="G121:I121"/>
    <mergeCell ref="C122:D122"/>
    <mergeCell ref="G122:I122"/>
    <mergeCell ref="C123:D123"/>
    <mergeCell ref="G123:I123"/>
    <mergeCell ref="C124:D124"/>
    <mergeCell ref="G124:I124"/>
    <mergeCell ref="C125:D125"/>
    <mergeCell ref="G125:I125"/>
    <mergeCell ref="C126:D126"/>
    <mergeCell ref="G126:I126"/>
    <mergeCell ref="C130:D130"/>
    <mergeCell ref="G130:I130"/>
    <mergeCell ref="C131:D131"/>
    <mergeCell ref="G131:I131"/>
    <mergeCell ref="C127:D127"/>
    <mergeCell ref="G127:I127"/>
    <mergeCell ref="C128:D128"/>
    <mergeCell ref="G128:I128"/>
    <mergeCell ref="C129:D129"/>
    <mergeCell ref="G129:I129"/>
    <mergeCell ref="A132:I132"/>
    <mergeCell ref="A133:G133"/>
    <mergeCell ref="H133:H134"/>
    <mergeCell ref="B134:C135"/>
    <mergeCell ref="D134:G134"/>
    <mergeCell ref="D135:I135"/>
    <mergeCell ref="A136:I136"/>
    <mergeCell ref="C137:D137"/>
    <mergeCell ref="G137:I137"/>
    <mergeCell ref="C138:D138"/>
    <mergeCell ref="G138:I138"/>
    <mergeCell ref="C139:D139"/>
    <mergeCell ref="G139:I139"/>
    <mergeCell ref="C140:D140"/>
    <mergeCell ref="G140:I140"/>
    <mergeCell ref="C141:D141"/>
    <mergeCell ref="G141:I141"/>
    <mergeCell ref="C142:D142"/>
    <mergeCell ref="G142:I142"/>
    <mergeCell ref="C143:D143"/>
    <mergeCell ref="G143:I143"/>
    <mergeCell ref="C144:D144"/>
    <mergeCell ref="G144:I144"/>
    <mergeCell ref="C145:D145"/>
    <mergeCell ref="G145:I145"/>
    <mergeCell ref="C146:D146"/>
    <mergeCell ref="G146:I146"/>
    <mergeCell ref="C147:D147"/>
    <mergeCell ref="G147:I147"/>
    <mergeCell ref="C148:D148"/>
    <mergeCell ref="G148:I148"/>
    <mergeCell ref="C149:D149"/>
    <mergeCell ref="G149:I149"/>
    <mergeCell ref="C150:D150"/>
    <mergeCell ref="G150:I150"/>
    <mergeCell ref="C151:D151"/>
    <mergeCell ref="G151:I151"/>
    <mergeCell ref="C152:D152"/>
    <mergeCell ref="G152:I152"/>
    <mergeCell ref="C153:D153"/>
    <mergeCell ref="G153:I153"/>
    <mergeCell ref="C154:D154"/>
    <mergeCell ref="G154:I154"/>
    <mergeCell ref="C155:D155"/>
    <mergeCell ref="G155:I155"/>
    <mergeCell ref="C156:D156"/>
    <mergeCell ref="G156:I156"/>
    <mergeCell ref="C157:D157"/>
    <mergeCell ref="G157:I157"/>
    <mergeCell ref="C158:D158"/>
    <mergeCell ref="G158:I158"/>
    <mergeCell ref="C159:D159"/>
    <mergeCell ref="G159:I159"/>
    <mergeCell ref="C160:D160"/>
    <mergeCell ref="G160:I160"/>
    <mergeCell ref="C161:D161"/>
    <mergeCell ref="G161:I161"/>
    <mergeCell ref="C162:D162"/>
    <mergeCell ref="G162:I162"/>
    <mergeCell ref="C163:D163"/>
    <mergeCell ref="G163:I163"/>
    <mergeCell ref="C167:D167"/>
    <mergeCell ref="G167:I167"/>
    <mergeCell ref="C168:D168"/>
    <mergeCell ref="G168:I168"/>
    <mergeCell ref="C164:D164"/>
    <mergeCell ref="G164:I164"/>
    <mergeCell ref="C165:D165"/>
    <mergeCell ref="G165:I165"/>
    <mergeCell ref="C166:D166"/>
    <mergeCell ref="G166:I166"/>
    <mergeCell ref="C169:D169"/>
    <mergeCell ref="G169:I169"/>
    <mergeCell ref="C170:D170"/>
    <mergeCell ref="G170:I170"/>
    <mergeCell ref="C171:D171"/>
    <mergeCell ref="G171:I171"/>
    <mergeCell ref="C172:D172"/>
    <mergeCell ref="G172:I172"/>
    <mergeCell ref="C173:D173"/>
    <mergeCell ref="G173:I173"/>
    <mergeCell ref="C174:D174"/>
    <mergeCell ref="G174:I174"/>
    <mergeCell ref="C175:D175"/>
    <mergeCell ref="G175:I175"/>
    <mergeCell ref="C176:D176"/>
    <mergeCell ref="G176:I176"/>
    <mergeCell ref="C177:D177"/>
    <mergeCell ref="G177:I177"/>
    <mergeCell ref="C178:D178"/>
    <mergeCell ref="G178:I178"/>
    <mergeCell ref="C179:D179"/>
    <mergeCell ref="G179:I179"/>
    <mergeCell ref="A180:I180"/>
    <mergeCell ref="A181:G181"/>
    <mergeCell ref="H181:H182"/>
    <mergeCell ref="B182:C183"/>
    <mergeCell ref="D182:G182"/>
    <mergeCell ref="D183:I183"/>
    <mergeCell ref="A184:I184"/>
    <mergeCell ref="C185:D185"/>
    <mergeCell ref="G185:I185"/>
    <mergeCell ref="C186:D186"/>
    <mergeCell ref="G186:I186"/>
    <mergeCell ref="C187:D187"/>
    <mergeCell ref="G187:I187"/>
    <mergeCell ref="C188:D188"/>
    <mergeCell ref="G188:I188"/>
    <mergeCell ref="C189:D189"/>
    <mergeCell ref="G189:I189"/>
    <mergeCell ref="C190:D190"/>
    <mergeCell ref="G190:I190"/>
    <mergeCell ref="C191:D191"/>
    <mergeCell ref="G191:I191"/>
    <mergeCell ref="C192:D192"/>
    <mergeCell ref="G192:I192"/>
    <mergeCell ref="C193:D193"/>
    <mergeCell ref="G193:I193"/>
    <mergeCell ref="C194:D194"/>
    <mergeCell ref="G194:I194"/>
    <mergeCell ref="C195:D195"/>
    <mergeCell ref="G195:I195"/>
    <mergeCell ref="C196:D196"/>
    <mergeCell ref="G196:I196"/>
    <mergeCell ref="C197:D197"/>
    <mergeCell ref="G197:I197"/>
    <mergeCell ref="C198:D198"/>
    <mergeCell ref="G198:I198"/>
    <mergeCell ref="C199:D199"/>
    <mergeCell ref="G199:I199"/>
    <mergeCell ref="C200:D200"/>
    <mergeCell ref="G200:I200"/>
    <mergeCell ref="C201:D201"/>
    <mergeCell ref="G201:I201"/>
    <mergeCell ref="C202:D202"/>
    <mergeCell ref="G202:I202"/>
    <mergeCell ref="C203:D203"/>
    <mergeCell ref="G203:I203"/>
    <mergeCell ref="C204:D204"/>
    <mergeCell ref="G204:I204"/>
    <mergeCell ref="C205:D205"/>
    <mergeCell ref="G205:I205"/>
    <mergeCell ref="C206:D206"/>
    <mergeCell ref="G206:I206"/>
    <mergeCell ref="C207:D207"/>
    <mergeCell ref="G207:I207"/>
    <mergeCell ref="C208:D208"/>
    <mergeCell ref="G208:I208"/>
    <mergeCell ref="C209:D209"/>
    <mergeCell ref="G209:I209"/>
    <mergeCell ref="C210:D210"/>
    <mergeCell ref="G210:I210"/>
    <mergeCell ref="C211:D211"/>
    <mergeCell ref="G211:I211"/>
    <mergeCell ref="C212:D212"/>
    <mergeCell ref="G212:I212"/>
    <mergeCell ref="C213:D213"/>
    <mergeCell ref="G213:I213"/>
    <mergeCell ref="C214:D214"/>
    <mergeCell ref="G214:I214"/>
    <mergeCell ref="C215:D215"/>
    <mergeCell ref="G215:I215"/>
    <mergeCell ref="C216:D216"/>
    <mergeCell ref="G216:I216"/>
    <mergeCell ref="C217:D217"/>
    <mergeCell ref="G217:I217"/>
    <mergeCell ref="C218:D218"/>
    <mergeCell ref="G218:I218"/>
    <mergeCell ref="C219:D219"/>
    <mergeCell ref="G219:I219"/>
    <mergeCell ref="C220:D220"/>
    <mergeCell ref="G220:I220"/>
    <mergeCell ref="A221:I221"/>
    <mergeCell ref="A222:G222"/>
    <mergeCell ref="H222:H223"/>
    <mergeCell ref="B223:C224"/>
    <mergeCell ref="D223:G223"/>
    <mergeCell ref="D224:I224"/>
    <mergeCell ref="A225:I225"/>
    <mergeCell ref="C226:D226"/>
    <mergeCell ref="G226:I226"/>
    <mergeCell ref="C227:D227"/>
    <mergeCell ref="G227:I227"/>
    <mergeCell ref="C228:D228"/>
    <mergeCell ref="G228:I228"/>
    <mergeCell ref="C229:D229"/>
    <mergeCell ref="G229:I229"/>
    <mergeCell ref="C230:D230"/>
    <mergeCell ref="G230:I230"/>
    <mergeCell ref="C231:D231"/>
    <mergeCell ref="G231:I231"/>
    <mergeCell ref="C232:D232"/>
    <mergeCell ref="G232:I232"/>
    <mergeCell ref="C233:D233"/>
    <mergeCell ref="G233:I233"/>
    <mergeCell ref="C234:D234"/>
    <mergeCell ref="G234:I234"/>
    <mergeCell ref="C235:D235"/>
    <mergeCell ref="G235:I235"/>
    <mergeCell ref="C236:D236"/>
    <mergeCell ref="G236:I236"/>
    <mergeCell ref="C237:D237"/>
    <mergeCell ref="G237:I237"/>
    <mergeCell ref="C238:D238"/>
    <mergeCell ref="G238:I238"/>
    <mergeCell ref="C239:D239"/>
    <mergeCell ref="G239:I239"/>
    <mergeCell ref="C240:D240"/>
    <mergeCell ref="G240:I240"/>
    <mergeCell ref="C241:D241"/>
    <mergeCell ref="G241:I241"/>
    <mergeCell ref="C242:D242"/>
    <mergeCell ref="G242:I242"/>
    <mergeCell ref="C243:D243"/>
    <mergeCell ref="G243:I243"/>
    <mergeCell ref="C244:D244"/>
    <mergeCell ref="G244:I244"/>
    <mergeCell ref="C245:D245"/>
    <mergeCell ref="G245:I245"/>
    <mergeCell ref="C246:D246"/>
    <mergeCell ref="G246:I246"/>
    <mergeCell ref="C247:D247"/>
    <mergeCell ref="G247:I247"/>
    <mergeCell ref="C248:D248"/>
    <mergeCell ref="G248:I248"/>
    <mergeCell ref="C249:D249"/>
    <mergeCell ref="G249:I249"/>
    <mergeCell ref="C250:D250"/>
    <mergeCell ref="G250:I250"/>
    <mergeCell ref="C251:D251"/>
    <mergeCell ref="G251:I251"/>
    <mergeCell ref="C252:D252"/>
    <mergeCell ref="G252:I252"/>
    <mergeCell ref="C253:D253"/>
    <mergeCell ref="G253:I253"/>
    <mergeCell ref="C254:D254"/>
    <mergeCell ref="G254:I254"/>
    <mergeCell ref="C255:D255"/>
    <mergeCell ref="G255:I255"/>
    <mergeCell ref="C256:D256"/>
    <mergeCell ref="G256:I256"/>
    <mergeCell ref="C257:D257"/>
    <mergeCell ref="G257:I257"/>
    <mergeCell ref="C258:D258"/>
    <mergeCell ref="G258:I258"/>
    <mergeCell ref="C259:D259"/>
    <mergeCell ref="G259:I259"/>
    <mergeCell ref="C260:D260"/>
    <mergeCell ref="G260:I260"/>
    <mergeCell ref="C261:D261"/>
    <mergeCell ref="G261:I261"/>
    <mergeCell ref="C262:D262"/>
    <mergeCell ref="G262:I262"/>
    <mergeCell ref="C263:D263"/>
    <mergeCell ref="G263:I263"/>
    <mergeCell ref="C264:D264"/>
    <mergeCell ref="G264:I264"/>
    <mergeCell ref="A265:I265"/>
    <mergeCell ref="A266:G266"/>
    <mergeCell ref="H266:H267"/>
    <mergeCell ref="B267:C268"/>
    <mergeCell ref="D267:G267"/>
    <mergeCell ref="D268:I268"/>
    <mergeCell ref="A269:I269"/>
    <mergeCell ref="C270:D270"/>
    <mergeCell ref="G270:I270"/>
    <mergeCell ref="C271:D271"/>
    <mergeCell ref="G271:I271"/>
    <mergeCell ref="C272:D272"/>
    <mergeCell ref="G272:I272"/>
    <mergeCell ref="C273:D273"/>
    <mergeCell ref="G273:I273"/>
    <mergeCell ref="C274:D274"/>
    <mergeCell ref="G274:I274"/>
    <mergeCell ref="C275:D275"/>
    <mergeCell ref="G275:I275"/>
    <mergeCell ref="C276:D276"/>
    <mergeCell ref="G276:I276"/>
    <mergeCell ref="C277:D277"/>
    <mergeCell ref="G277:I277"/>
    <mergeCell ref="C278:D278"/>
    <mergeCell ref="G278:I278"/>
    <mergeCell ref="C279:D279"/>
    <mergeCell ref="G279:I279"/>
    <mergeCell ref="C280:D280"/>
    <mergeCell ref="G280:I280"/>
    <mergeCell ref="C281:D281"/>
    <mergeCell ref="G281:I281"/>
    <mergeCell ref="C282:D282"/>
    <mergeCell ref="G282:I282"/>
    <mergeCell ref="C283:D283"/>
    <mergeCell ref="G283:I283"/>
    <mergeCell ref="C284:D284"/>
    <mergeCell ref="G284:I284"/>
    <mergeCell ref="C285:D285"/>
    <mergeCell ref="G285:I285"/>
    <mergeCell ref="C286:D286"/>
    <mergeCell ref="G286:I286"/>
    <mergeCell ref="C287:D287"/>
    <mergeCell ref="G287:I287"/>
    <mergeCell ref="C288:D288"/>
    <mergeCell ref="G288:I288"/>
    <mergeCell ref="C289:D289"/>
    <mergeCell ref="G289:I289"/>
    <mergeCell ref="C290:D290"/>
    <mergeCell ref="G290:I290"/>
    <mergeCell ref="C291:D291"/>
    <mergeCell ref="G291:I291"/>
    <mergeCell ref="C292:D292"/>
    <mergeCell ref="G292:I292"/>
    <mergeCell ref="C293:D293"/>
    <mergeCell ref="G293:I293"/>
    <mergeCell ref="C294:D294"/>
    <mergeCell ref="G294:I294"/>
    <mergeCell ref="C295:D295"/>
    <mergeCell ref="G295:I295"/>
    <mergeCell ref="C296:D296"/>
    <mergeCell ref="G296:I296"/>
    <mergeCell ref="C297:D297"/>
    <mergeCell ref="G297:I297"/>
    <mergeCell ref="C298:D298"/>
    <mergeCell ref="G298:I298"/>
    <mergeCell ref="C299:D299"/>
    <mergeCell ref="G299:I299"/>
    <mergeCell ref="C300:D300"/>
    <mergeCell ref="G300:I300"/>
    <mergeCell ref="C301:D301"/>
    <mergeCell ref="G301:I301"/>
    <mergeCell ref="C302:D302"/>
    <mergeCell ref="G302:I302"/>
    <mergeCell ref="C303:D303"/>
    <mergeCell ref="G303:I303"/>
    <mergeCell ref="C304:D304"/>
    <mergeCell ref="G304:I304"/>
    <mergeCell ref="C305:D305"/>
    <mergeCell ref="G305:I305"/>
    <mergeCell ref="C306:D306"/>
    <mergeCell ref="G306:I306"/>
    <mergeCell ref="C307:D307"/>
    <mergeCell ref="G307:I307"/>
    <mergeCell ref="C308:D308"/>
    <mergeCell ref="G308:I308"/>
    <mergeCell ref="C309:D309"/>
    <mergeCell ref="G309:I309"/>
    <mergeCell ref="C310:D310"/>
    <mergeCell ref="G310:I310"/>
    <mergeCell ref="A311:I311"/>
    <mergeCell ref="A312:G312"/>
    <mergeCell ref="H312:H313"/>
    <mergeCell ref="B313:C314"/>
    <mergeCell ref="D313:G313"/>
    <mergeCell ref="D314:I314"/>
    <mergeCell ref="A315:I315"/>
    <mergeCell ref="C316:D316"/>
    <mergeCell ref="G316:I316"/>
    <mergeCell ref="C317:D317"/>
    <mergeCell ref="G317:I317"/>
    <mergeCell ref="C318:D318"/>
    <mergeCell ref="G318:I318"/>
    <mergeCell ref="C319:D319"/>
    <mergeCell ref="G319:I319"/>
    <mergeCell ref="C320:D320"/>
    <mergeCell ref="G320:I320"/>
    <mergeCell ref="C321:D321"/>
    <mergeCell ref="G321:I321"/>
    <mergeCell ref="C322:D322"/>
    <mergeCell ref="G322:I322"/>
    <mergeCell ref="C323:D323"/>
    <mergeCell ref="G323:I323"/>
    <mergeCell ref="C324:D324"/>
    <mergeCell ref="G324:I324"/>
    <mergeCell ref="C325:D325"/>
    <mergeCell ref="G325:I325"/>
    <mergeCell ref="C326:D326"/>
    <mergeCell ref="G326:I326"/>
    <mergeCell ref="C327:D327"/>
    <mergeCell ref="G327:I327"/>
    <mergeCell ref="C328:D328"/>
    <mergeCell ref="G328:I328"/>
    <mergeCell ref="C329:D329"/>
    <mergeCell ref="G329:I329"/>
    <mergeCell ref="C330:D330"/>
    <mergeCell ref="G330:I330"/>
    <mergeCell ref="C331:D331"/>
    <mergeCell ref="G331:I331"/>
    <mergeCell ref="B332:E332"/>
    <mergeCell ref="F332:I332"/>
    <mergeCell ref="B333:F333"/>
    <mergeCell ref="G333:I333"/>
    <mergeCell ref="A334:I334"/>
    <mergeCell ref="A335:I335"/>
    <mergeCell ref="A336:G336"/>
    <mergeCell ref="H336:H337"/>
    <mergeCell ref="B337:C338"/>
    <mergeCell ref="D337:G337"/>
    <mergeCell ref="D338:I3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2013-04-08T07:33:31Z</cp:lastPrinted>
  <dcterms:modified xsi:type="dcterms:W3CDTF">2013-04-12T13:36:26Z</dcterms:modified>
  <cp:category/>
  <cp:version/>
  <cp:contentType/>
  <cp:contentStatus/>
</cp:coreProperties>
</file>